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marcello\Desktop\"/>
    </mc:Choice>
  </mc:AlternateContent>
  <bookViews>
    <workbookView xWindow="0" yWindow="0" windowWidth="28800" windowHeight="12135" tabRatio="847" firstSheet="12" activeTab="20"/>
  </bookViews>
  <sheets>
    <sheet name="Frontespizio" sheetId="45" r:id="rId1"/>
    <sheet name="1. Generali" sheetId="78" r:id="rId2"/>
    <sheet name="2. Info patrimoniali V.C." sheetId="90" r:id="rId3"/>
    <sheet name="3. Info patrimoniali V.M. " sheetId="101" r:id="rId4"/>
    <sheet name="4. TDE" sheetId="98" r:id="rId5"/>
    <sheet name="5. OST" sheetId="74" r:id="rId6"/>
    <sheet name="6. TCA" sheetId="73" r:id="rId7"/>
    <sheet name="7. IMM" sheetId="58" r:id="rId8"/>
    <sheet name="8. PIM" sheetId="104" r:id="rId9"/>
    <sheet name="9.OICR" sheetId="92" r:id="rId10"/>
    <sheet name="10. OICVM#TDE" sheetId="102" r:id="rId11"/>
    <sheet name="11. OICVM#TCA" sheetId="81" r:id="rId12"/>
    <sheet name="12. FIA" sheetId="61" r:id="rId13"/>
    <sheet name="13. FIA IMM" sheetId="100" r:id="rId14"/>
    <sheet name="14. Altre Attività e Passività" sheetId="79" r:id="rId15"/>
    <sheet name="15. DERIVATI" sheetId="65" r:id="rId16"/>
    <sheet name="16.Gestori e Depositari" sheetId="68" r:id="rId17"/>
    <sheet name="17. Acquisti e vendite" sheetId="105" r:id="rId18"/>
    <sheet name="18. Redditività gest immob" sheetId="87" r:id="rId19"/>
    <sheet name="19. Redditività gest mobiliare" sheetId="85" r:id="rId20"/>
    <sheet name="20. Redditività prospettica" sheetId="77" r:id="rId21"/>
  </sheets>
  <definedNames>
    <definedName name="_xlnm.Print_Area" localSheetId="1">'1. Generali'!$A$1:$L$21</definedName>
    <definedName name="_xlnm.Print_Area" localSheetId="10">'10. OICVM#TDE'!$A$1:$I$57</definedName>
    <definedName name="_xlnm.Print_Area" localSheetId="11">'11. OICVM#TCA'!$A$1:$I$42</definedName>
    <definedName name="_xlnm.Print_Area" localSheetId="12">'12. FIA'!$A$1:$N$48</definedName>
    <definedName name="_xlnm.Print_Area" localSheetId="13">'13. FIA IMM'!$A$1:$K$36</definedName>
    <definedName name="_xlnm.Print_Area" localSheetId="14">'14. Altre Attività e Passività'!$A$1:$L$36</definedName>
    <definedName name="_xlnm.Print_Area" localSheetId="15">'15. DERIVATI'!$A$1:$Q$55</definedName>
    <definedName name="_xlnm.Print_Area" localSheetId="16">'16.Gestori e Depositari'!$A$1:$J$40</definedName>
    <definedName name="_xlnm.Print_Area" localSheetId="17">'17. Acquisti e vendite'!$A$1:$L$27</definedName>
    <definedName name="_xlnm.Print_Area" localSheetId="18">'18. Redditività gest immob'!$A$1:$L$42</definedName>
    <definedName name="_xlnm.Print_Area" localSheetId="19">'19. Redditività gest mobiliare'!$A$1:$L$34</definedName>
    <definedName name="_xlnm.Print_Area" localSheetId="2">'2. Info patrimoniali V.C.'!$A$1:$M$54</definedName>
    <definedName name="_xlnm.Print_Area" localSheetId="20">'20. Redditività prospettica'!$A$1:$K$18</definedName>
    <definedName name="_xlnm.Print_Area" localSheetId="3">'3. Info patrimoniali V.M. '!$A$1:$M$40</definedName>
    <definedName name="_xlnm.Print_Area" localSheetId="4">'4. TDE'!$A$1:$I$70</definedName>
    <definedName name="_xlnm.Print_Area" localSheetId="5">'5. OST'!$A$1:$M$43</definedName>
    <definedName name="_xlnm.Print_Area" localSheetId="6">'6. TCA'!$A$1:$I$47</definedName>
    <definedName name="_xlnm.Print_Area" localSheetId="7">'7. IMM'!$A$1:$K$38</definedName>
    <definedName name="_xlnm.Print_Area" localSheetId="8">'8. PIM'!$A$1:$H$23</definedName>
    <definedName name="_xlnm.Print_Area" localSheetId="9">'9.OICR'!$A$1:$I$54</definedName>
    <definedName name="_xlnm.Print_Area" localSheetId="0">Frontespizio!$A$1:$K$51</definedName>
  </definedNames>
  <calcPr calcId="152511"/>
</workbook>
</file>

<file path=xl/calcChain.xml><?xml version="1.0" encoding="utf-8"?>
<calcChain xmlns="http://schemas.openxmlformats.org/spreadsheetml/2006/main">
  <c r="J16" i="58" l="1"/>
  <c r="G24" i="105" l="1"/>
  <c r="J24" i="105"/>
  <c r="I24" i="105"/>
  <c r="L17" i="105"/>
  <c r="K17" i="105"/>
  <c r="L26" i="105" l="1"/>
  <c r="K26" i="105"/>
  <c r="K24" i="105"/>
  <c r="L13" i="105"/>
  <c r="L14" i="105"/>
  <c r="L15" i="105"/>
  <c r="L16" i="105"/>
  <c r="L18" i="105"/>
  <c r="L19" i="105"/>
  <c r="L20" i="105"/>
  <c r="L21" i="105"/>
  <c r="L22" i="105"/>
  <c r="L23" i="105"/>
  <c r="L12" i="105"/>
  <c r="K13" i="105"/>
  <c r="K14" i="105"/>
  <c r="K15" i="105"/>
  <c r="K16" i="105"/>
  <c r="K18" i="105"/>
  <c r="K19" i="105"/>
  <c r="K20" i="105"/>
  <c r="K21" i="105"/>
  <c r="K22" i="105"/>
  <c r="K23" i="105"/>
  <c r="K12" i="105"/>
  <c r="L24" i="105"/>
  <c r="H24" i="105"/>
  <c r="I50" i="92" l="1"/>
  <c r="H50" i="92"/>
  <c r="I48" i="92"/>
  <c r="H48" i="92"/>
  <c r="I47" i="102" l="1"/>
  <c r="U48" i="65" l="1"/>
  <c r="U41" i="65"/>
  <c r="U31" i="65"/>
  <c r="T48" i="65"/>
  <c r="S48" i="65"/>
  <c r="T41" i="65"/>
  <c r="S41" i="65"/>
  <c r="T31" i="65"/>
  <c r="S31" i="65"/>
  <c r="E25" i="104"/>
  <c r="M16" i="101"/>
  <c r="O16" i="58" s="1"/>
  <c r="J16" i="101"/>
  <c r="O55" i="65" l="1"/>
  <c r="O54" i="65"/>
  <c r="O48" i="65"/>
  <c r="O47" i="65"/>
  <c r="O41" i="65"/>
  <c r="O40" i="65"/>
  <c r="O28" i="65"/>
  <c r="O29" i="65"/>
  <c r="O30" i="65"/>
  <c r="O31" i="65"/>
  <c r="O27" i="65"/>
  <c r="Q14" i="65"/>
  <c r="Q15" i="65"/>
  <c r="Q16" i="65"/>
  <c r="Q17" i="65"/>
  <c r="Q18" i="65"/>
  <c r="Q19" i="65"/>
  <c r="Q20" i="65"/>
  <c r="Q21" i="65"/>
  <c r="Q13" i="65"/>
  <c r="P14" i="65"/>
  <c r="P15" i="65"/>
  <c r="P16" i="65"/>
  <c r="P17" i="65"/>
  <c r="P18" i="65"/>
  <c r="P19" i="65"/>
  <c r="P20" i="65"/>
  <c r="P21" i="65"/>
  <c r="P13" i="65"/>
  <c r="M11" i="101"/>
  <c r="M12" i="101"/>
  <c r="M13" i="101"/>
  <c r="M14" i="101"/>
  <c r="M15" i="101"/>
  <c r="M17" i="101"/>
  <c r="F25" i="104" s="1"/>
  <c r="M18" i="101"/>
  <c r="M19" i="101"/>
  <c r="M20" i="101"/>
  <c r="M21" i="101"/>
  <c r="M22" i="101"/>
  <c r="M10" i="101"/>
  <c r="J11" i="101"/>
  <c r="J12" i="101"/>
  <c r="J13" i="101"/>
  <c r="J14" i="101"/>
  <c r="J15" i="101"/>
  <c r="J17" i="101"/>
  <c r="J18" i="101"/>
  <c r="J19" i="101"/>
  <c r="J20" i="101"/>
  <c r="J21" i="101"/>
  <c r="J22" i="101"/>
  <c r="J10" i="101"/>
  <c r="J33" i="90"/>
  <c r="I33" i="90"/>
  <c r="M11" i="90"/>
  <c r="M12" i="90"/>
  <c r="M13" i="90"/>
  <c r="M14" i="90"/>
  <c r="M15" i="90"/>
  <c r="M16" i="90"/>
  <c r="M17" i="90"/>
  <c r="M18" i="90"/>
  <c r="M19" i="90"/>
  <c r="M20" i="90"/>
  <c r="M21" i="90"/>
  <c r="M22" i="90"/>
  <c r="M23" i="90"/>
  <c r="M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10" i="90"/>
  <c r="H23" i="90"/>
  <c r="M50" i="92" l="1"/>
  <c r="L25" i="92"/>
  <c r="L50" i="92"/>
  <c r="L18" i="92"/>
  <c r="K26" i="73"/>
  <c r="L33" i="98"/>
  <c r="L20" i="98"/>
  <c r="L41" i="98"/>
  <c r="L27" i="98"/>
  <c r="L30" i="92"/>
  <c r="K33" i="98"/>
  <c r="K41" i="98"/>
  <c r="K27" i="98"/>
  <c r="H42" i="81"/>
  <c r="G42" i="81"/>
  <c r="H57" i="102"/>
  <c r="G57" i="102"/>
  <c r="H43" i="73"/>
  <c r="G43" i="73"/>
  <c r="H66" i="98"/>
  <c r="G66" i="98"/>
  <c r="I41" i="81"/>
  <c r="I57" i="102"/>
  <c r="I56" i="102"/>
  <c r="I42" i="73"/>
  <c r="I65" i="98"/>
  <c r="H23" i="104" l="1"/>
  <c r="G23" i="104"/>
  <c r="F23" i="104"/>
  <c r="E23" i="104"/>
  <c r="K24" i="85" l="1"/>
  <c r="H18" i="100" l="1"/>
  <c r="M46" i="92" s="1"/>
  <c r="M32" i="100"/>
  <c r="L32" i="100"/>
  <c r="J32" i="100"/>
  <c r="N32" i="100" s="1"/>
  <c r="I32" i="100"/>
  <c r="H32" i="100"/>
  <c r="L42" i="92" l="1"/>
  <c r="O34" i="58"/>
  <c r="L23" i="101"/>
  <c r="M29" i="68" s="1"/>
  <c r="K23" i="101"/>
  <c r="I23" i="101"/>
  <c r="H23" i="101"/>
  <c r="J32" i="90"/>
  <c r="I32" i="90"/>
  <c r="L23" i="90"/>
  <c r="K23" i="90"/>
  <c r="I23" i="90"/>
  <c r="J23" i="101" l="1"/>
  <c r="L29" i="68"/>
  <c r="M23" i="101"/>
  <c r="L42" i="81"/>
  <c r="K42" i="81"/>
  <c r="I42" i="81"/>
  <c r="M42" i="81" s="1"/>
  <c r="I40" i="81"/>
  <c r="I39" i="81"/>
  <c r="I38" i="81"/>
  <c r="I37" i="81"/>
  <c r="I36" i="81"/>
  <c r="I35" i="81"/>
  <c r="I34" i="81"/>
  <c r="I33" i="81"/>
  <c r="I32" i="81"/>
  <c r="I31" i="81"/>
  <c r="L43" i="73"/>
  <c r="K43" i="73"/>
  <c r="I43" i="73"/>
  <c r="I41" i="73"/>
  <c r="I40" i="73"/>
  <c r="I39" i="73"/>
  <c r="I38" i="73"/>
  <c r="I37" i="73"/>
  <c r="I36" i="73"/>
  <c r="I35" i="73"/>
  <c r="I34" i="73"/>
  <c r="I33" i="73"/>
  <c r="I32" i="73"/>
  <c r="L43" i="74"/>
  <c r="M57" i="102" l="1"/>
  <c r="K57" i="102"/>
  <c r="L57" i="102"/>
  <c r="J34" i="58"/>
  <c r="N48" i="61" l="1"/>
  <c r="M48" i="61"/>
  <c r="M51" i="61" s="1"/>
  <c r="H41" i="102"/>
  <c r="G41" i="102"/>
  <c r="H33" i="102"/>
  <c r="G33" i="102"/>
  <c r="H27" i="102"/>
  <c r="G27" i="102"/>
  <c r="G20" i="102"/>
  <c r="H20" i="102"/>
  <c r="I30" i="92"/>
  <c r="I18" i="92"/>
  <c r="K16" i="58"/>
  <c r="G26" i="73"/>
  <c r="G20" i="73"/>
  <c r="L66" i="98"/>
  <c r="K66" i="98"/>
  <c r="H33" i="98"/>
  <c r="G27" i="98"/>
  <c r="H20" i="98"/>
  <c r="K20" i="73" l="1"/>
  <c r="M43" i="73"/>
  <c r="I66" i="98"/>
  <c r="M66" i="98" s="1"/>
  <c r="I46" i="102"/>
  <c r="J28" i="100"/>
  <c r="J29" i="100"/>
  <c r="J30" i="100"/>
  <c r="J31" i="100"/>
  <c r="J27" i="100"/>
  <c r="I55" i="102"/>
  <c r="I54" i="102"/>
  <c r="I53" i="102"/>
  <c r="I52" i="102"/>
  <c r="I51" i="102"/>
  <c r="I50" i="102"/>
  <c r="I49" i="102"/>
  <c r="I48" i="102"/>
  <c r="G41" i="98"/>
  <c r="H41" i="98"/>
  <c r="I34" i="85" l="1"/>
  <c r="J34" i="85"/>
  <c r="K34" i="85"/>
  <c r="L34" i="85"/>
  <c r="H34" i="85"/>
  <c r="I37" i="87"/>
  <c r="J37" i="87"/>
  <c r="K37" i="87"/>
  <c r="L37" i="87"/>
  <c r="H37" i="87"/>
  <c r="I36" i="87"/>
  <c r="J36" i="87"/>
  <c r="K36" i="87"/>
  <c r="L36" i="87"/>
  <c r="H36" i="87"/>
  <c r="K43" i="74" l="1"/>
  <c r="I29" i="87" l="1"/>
  <c r="I28" i="85"/>
  <c r="I64" i="98" l="1"/>
  <c r="I63" i="98"/>
  <c r="I62" i="98"/>
  <c r="I61" i="98"/>
  <c r="I60" i="98"/>
  <c r="I59" i="98"/>
  <c r="I58" i="98"/>
  <c r="I57" i="98"/>
  <c r="I56" i="98"/>
  <c r="I55" i="98"/>
  <c r="H50" i="98"/>
  <c r="G50" i="98"/>
  <c r="I49" i="98"/>
  <c r="I48" i="98"/>
  <c r="I47" i="98"/>
  <c r="I46" i="98"/>
  <c r="G33" i="98"/>
  <c r="H27" i="98"/>
  <c r="G20" i="98"/>
  <c r="K20" i="98" s="1"/>
  <c r="I50" i="98" l="1"/>
  <c r="M50" i="98" s="1"/>
  <c r="M21" i="65" l="1"/>
  <c r="N21" i="65"/>
  <c r="O21" i="65"/>
  <c r="L21" i="65"/>
  <c r="K11" i="78" l="1"/>
  <c r="I11" i="78"/>
  <c r="H24" i="85" l="1"/>
  <c r="L12" i="85"/>
  <c r="K12" i="85"/>
  <c r="J12" i="85"/>
  <c r="I12" i="85"/>
  <c r="H12" i="85"/>
  <c r="H28" i="85" s="1"/>
  <c r="L24" i="85"/>
  <c r="I24" i="85"/>
  <c r="J30" i="87"/>
  <c r="J29" i="87"/>
  <c r="J25" i="87"/>
  <c r="J15" i="87"/>
  <c r="M43" i="74"/>
  <c r="K28" i="85"/>
  <c r="L28" i="85"/>
  <c r="L29" i="87"/>
  <c r="L30" i="87" l="1"/>
  <c r="G25" i="81" l="1"/>
  <c r="G19" i="81"/>
  <c r="L43" i="92" s="1"/>
  <c r="I25" i="87" l="1"/>
  <c r="I15" i="87"/>
  <c r="I30" i="87" l="1"/>
  <c r="J24" i="85"/>
  <c r="H25" i="87"/>
  <c r="H15" i="87"/>
  <c r="J28" i="85" l="1"/>
  <c r="H30" i="87"/>
  <c r="H29" i="87"/>
  <c r="L25" i="87" l="1"/>
  <c r="K25" i="87"/>
  <c r="L15" i="87" l="1"/>
  <c r="K15" i="87"/>
  <c r="K30" i="87" l="1"/>
  <c r="K29" i="87"/>
</calcChain>
</file>

<file path=xl/sharedStrings.xml><?xml version="1.0" encoding="utf-8"?>
<sst xmlns="http://schemas.openxmlformats.org/spreadsheetml/2006/main" count="652" uniqueCount="334">
  <si>
    <t>Denominazione dell'Ente</t>
  </si>
  <si>
    <t>Nominativo 1</t>
  </si>
  <si>
    <t>Telefono</t>
  </si>
  <si>
    <t>Fax</t>
  </si>
  <si>
    <t>E-mail</t>
  </si>
  <si>
    <t>Nominativo 2</t>
  </si>
  <si>
    <t>Referente/i da contattare per eventuali chiarimenti</t>
  </si>
  <si>
    <t>Codice Ente</t>
  </si>
  <si>
    <t>Fondazione</t>
  </si>
  <si>
    <t>Associazione</t>
  </si>
  <si>
    <r>
      <t xml:space="preserve">Forma giuridica dell'Ente </t>
    </r>
    <r>
      <rPr>
        <i/>
        <sz val="10"/>
        <rFont val="Arial"/>
        <family val="2"/>
      </rPr>
      <t>(inserire una X nella casella corrispondente)</t>
    </r>
  </si>
  <si>
    <t>Retributivo</t>
  </si>
  <si>
    <t>Contributivo</t>
  </si>
  <si>
    <t>Altro</t>
  </si>
  <si>
    <t>Liquidità</t>
  </si>
  <si>
    <t>Titoli di capitale quotati</t>
  </si>
  <si>
    <t>Immobili</t>
  </si>
  <si>
    <t>Partecipazioni in società immobiliari</t>
  </si>
  <si>
    <t>Polizze assicurative</t>
  </si>
  <si>
    <r>
      <t xml:space="preserve">Quota di partecipazione 
nel capitale 
della società 
</t>
    </r>
    <r>
      <rPr>
        <sz val="8"/>
        <rFont val="Arial"/>
        <family val="2"/>
      </rPr>
      <t>(%)</t>
    </r>
  </si>
  <si>
    <t>Residenziale</t>
  </si>
  <si>
    <t>Strumentale</t>
  </si>
  <si>
    <t>Commerciale</t>
  </si>
  <si>
    <t>Quota percentuale detenuta</t>
  </si>
  <si>
    <t>Anno di scadenza</t>
  </si>
  <si>
    <t>Residenza</t>
  </si>
  <si>
    <t>Titoli di Stato o di organismi sovranazionali</t>
  </si>
  <si>
    <t>Totale</t>
  </si>
  <si>
    <t>Totale titoli di debito</t>
  </si>
  <si>
    <t>Totale titoli di capitale</t>
  </si>
  <si>
    <t>Titoli di capitale</t>
  </si>
  <si>
    <t>Ripartizione per area geografica</t>
  </si>
  <si>
    <t>Italia</t>
  </si>
  <si>
    <t>Altri Paesi area Euro</t>
  </si>
  <si>
    <t>Altri Paesi Unione Europea</t>
  </si>
  <si>
    <t>Giappone</t>
  </si>
  <si>
    <t>Euro</t>
  </si>
  <si>
    <t>Altre Valute</t>
  </si>
  <si>
    <t>Dollaro USA</t>
  </si>
  <si>
    <t>Energia</t>
  </si>
  <si>
    <t>Materiali</t>
  </si>
  <si>
    <t>Industriale</t>
  </si>
  <si>
    <t>Beni di consumo ciclici</t>
  </si>
  <si>
    <t>Beni di consumo non ciclici</t>
  </si>
  <si>
    <t>Sanitario</t>
  </si>
  <si>
    <t>Finanziario</t>
  </si>
  <si>
    <t>IT</t>
  </si>
  <si>
    <t>Servizi per telecomunicazioni</t>
  </si>
  <si>
    <t>Utilities</t>
  </si>
  <si>
    <t>Futures</t>
  </si>
  <si>
    <t>Posizione creditoria (lunga) su valuta: dollaro USA</t>
  </si>
  <si>
    <t>Posizione debitoria (corta) su valuta: dollaro USA</t>
  </si>
  <si>
    <t>Posizione creditoria (lunga) su valuta: altre valute</t>
  </si>
  <si>
    <t>Posizione debitoria (corta) su valuta: altre valute</t>
  </si>
  <si>
    <t>Denominazione intermediario</t>
  </si>
  <si>
    <t>N. Albo</t>
  </si>
  <si>
    <t>Canoni di locazione</t>
  </si>
  <si>
    <t>Sanzioni (interessi moratori)</t>
  </si>
  <si>
    <t>Rimborsi oneri accessori da locatari</t>
  </si>
  <si>
    <t>Imposte e tasse</t>
  </si>
  <si>
    <t>Totale costi</t>
  </si>
  <si>
    <t>Interessi passivi</t>
  </si>
  <si>
    <t>A</t>
  </si>
  <si>
    <t>B</t>
  </si>
  <si>
    <t>C</t>
  </si>
  <si>
    <t>D</t>
  </si>
  <si>
    <t>E</t>
  </si>
  <si>
    <t>F</t>
  </si>
  <si>
    <t>H</t>
  </si>
  <si>
    <t>ENTI PREVIDENZIALI PRIVATI</t>
  </si>
  <si>
    <t>Informazioni identificative</t>
  </si>
  <si>
    <t>Previdenziali</t>
  </si>
  <si>
    <t>Assistenziali</t>
  </si>
  <si>
    <r>
      <t xml:space="preserve">Regime delle prestazioni previdenziali erogate </t>
    </r>
    <r>
      <rPr>
        <i/>
        <sz val="10"/>
        <rFont val="Arial"/>
        <family val="2"/>
      </rPr>
      <t>(inserire una X nella casella corrispondente)</t>
    </r>
  </si>
  <si>
    <t>Misto</t>
  </si>
  <si>
    <t>Uffici</t>
  </si>
  <si>
    <t xml:space="preserve">Valore di 
mercato della partecipazione </t>
  </si>
  <si>
    <t xml:space="preserve">Valore 
contabile della partecipazione </t>
  </si>
  <si>
    <t>Valore nominale</t>
  </si>
  <si>
    <t>Valore di mercato</t>
  </si>
  <si>
    <t xml:space="preserve">Stati Uniti </t>
  </si>
  <si>
    <r>
      <t xml:space="preserve">Ripartizione per </t>
    </r>
    <r>
      <rPr>
        <b/>
        <i/>
        <sz val="11"/>
        <rFont val="Arial"/>
        <family val="2"/>
      </rPr>
      <t>duration</t>
    </r>
  </si>
  <si>
    <t>Strumenti derivati quotati</t>
  </si>
  <si>
    <t>Strumenti derivati non quotati</t>
  </si>
  <si>
    <t>ETF</t>
  </si>
  <si>
    <t>Codice ISIN</t>
  </si>
  <si>
    <t>Denominazione del titolo</t>
  </si>
  <si>
    <t>Acquisti</t>
  </si>
  <si>
    <t>Denominazione dell'emittente</t>
  </si>
  <si>
    <t>Scadenza</t>
  </si>
  <si>
    <t>Valore 
di mercato</t>
  </si>
  <si>
    <t>Altre passività</t>
  </si>
  <si>
    <t>Valore contabile</t>
  </si>
  <si>
    <r>
      <t xml:space="preserve">Tipologia
</t>
    </r>
    <r>
      <rPr>
        <i/>
        <sz val="8"/>
        <rFont val="Arial"/>
        <family val="2"/>
      </rPr>
      <t>(Banca, SGR, 
Sim, Ass)</t>
    </r>
  </si>
  <si>
    <r>
      <t>Ripartizione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per valuta di denominazione</t>
    </r>
  </si>
  <si>
    <t>Totale immobili di proprietà</t>
  </si>
  <si>
    <t xml:space="preserve">Opzioni </t>
  </si>
  <si>
    <r>
      <t xml:space="preserve">Altri contratti derivati </t>
    </r>
    <r>
      <rPr>
        <i/>
        <sz val="9"/>
        <rFont val="Arial"/>
        <family val="2"/>
      </rPr>
      <t>(specificare nel riquadro sottostante)</t>
    </r>
  </si>
  <si>
    <r>
      <t>Specificare la tipologia degli investimenti che costituiscono la voce "</t>
    </r>
    <r>
      <rPr>
        <b/>
        <i/>
        <sz val="10"/>
        <rFont val="Arial"/>
        <family val="2"/>
      </rPr>
      <t>Altri contratti derivati</t>
    </r>
    <r>
      <rPr>
        <b/>
        <sz val="10"/>
        <rFont val="Arial"/>
        <family val="2"/>
      </rPr>
      <t xml:space="preserve">" </t>
    </r>
  </si>
  <si>
    <t>Ammortamenti</t>
  </si>
  <si>
    <t>G</t>
  </si>
  <si>
    <t xml:space="preserve">di cui: </t>
  </si>
  <si>
    <t xml:space="preserve"> - componente mobiliare</t>
  </si>
  <si>
    <t xml:space="preserve"> - componente immobiliare</t>
  </si>
  <si>
    <t>Data di redazione dell'ultimo bilancio tecnico</t>
  </si>
  <si>
    <t>Tipologia</t>
  </si>
  <si>
    <t>Iscritti e pensionati</t>
  </si>
  <si>
    <t>Pensionati</t>
  </si>
  <si>
    <t>Ammontare prestazioni erogate</t>
  </si>
  <si>
    <t>Data di riferimento dell'ultimo bilancio tecnico</t>
  </si>
  <si>
    <t>Rendimento a valori contabili</t>
  </si>
  <si>
    <t>M</t>
  </si>
  <si>
    <t>Descrizione voce</t>
  </si>
  <si>
    <r>
      <t xml:space="preserve">Garanzia sul capitale 
</t>
    </r>
    <r>
      <rPr>
        <i/>
        <sz val="8"/>
        <rFont val="Arial"/>
        <family val="2"/>
      </rPr>
      <t>(Sì/No)</t>
    </r>
  </si>
  <si>
    <t>Componente mobiliare immobilizzata</t>
  </si>
  <si>
    <t>Componente mobiliare non immobilizzata</t>
  </si>
  <si>
    <t>Vendite</t>
  </si>
  <si>
    <r>
      <t xml:space="preserve">Tipologia delle prestazioni erogate </t>
    </r>
    <r>
      <rPr>
        <i/>
        <sz val="10"/>
        <rFont val="Arial"/>
        <family val="2"/>
      </rPr>
      <t>(inserire una X nella/e casella/e corrispondente/i)</t>
    </r>
  </si>
  <si>
    <t>Nel riquadro sottostante descrivere sinteticamente le caratteristiche del regime previdenziale</t>
  </si>
  <si>
    <r>
      <t xml:space="preserve">Attività in gestione 
</t>
    </r>
    <r>
      <rPr>
        <i/>
        <sz val="8"/>
        <rFont val="Arial"/>
        <family val="2"/>
      </rPr>
      <t>(valore di mercato)</t>
    </r>
  </si>
  <si>
    <t>L</t>
  </si>
  <si>
    <t>Tasso di inflazione ipotizzato nell'ultimo bilancio tecnico</t>
  </si>
  <si>
    <t xml:space="preserve">Swaps </t>
  </si>
  <si>
    <t>Altri indicatori</t>
  </si>
  <si>
    <t>Denominazione strumento</t>
  </si>
  <si>
    <t>Rettifiche di valore - rivalutazioni effettuate nell'anno</t>
  </si>
  <si>
    <t>Rettifiche di valore - svalutazioni effettuate nell'anno</t>
  </si>
  <si>
    <t xml:space="preserve">Iscritti </t>
  </si>
  <si>
    <t>Ammontare contributi dovuti</t>
  </si>
  <si>
    <t xml:space="preserve">Ripartizione per settore merceologico </t>
  </si>
  <si>
    <t>di cui: Fondo di ammortamento degli immobili di proprietà</t>
  </si>
  <si>
    <t>I</t>
  </si>
  <si>
    <t>N</t>
  </si>
  <si>
    <t>O</t>
  </si>
  <si>
    <t>Ricavi</t>
  </si>
  <si>
    <t>Costi</t>
  </si>
  <si>
    <t>Totale ricavi</t>
  </si>
  <si>
    <t xml:space="preserve">Costi di gestione </t>
  </si>
  <si>
    <t xml:space="preserve">Denominazione della Gestione </t>
  </si>
  <si>
    <t>Informazioni di dettaglio sui primi 5 strumenti finanziari e/o polizze assicurative detenuti in portafoglio</t>
  </si>
  <si>
    <t>Numero di strumenti finanziari e di polizze assicurative detenuti in portafoglio</t>
  </si>
  <si>
    <t>di cui:</t>
  </si>
  <si>
    <t>Numero di polizze assicurative</t>
  </si>
  <si>
    <t>Posizione creditoria (lunga) su titoli di debito, tassi di interesse e relativi indici</t>
  </si>
  <si>
    <t>Posizione debitoria (corta) su titoli di debito, tassi di interesse e relativi indici</t>
  </si>
  <si>
    <t>Posizione creditoria (lunga) su titoli di capitale e relativi indici</t>
  </si>
  <si>
    <t>Posizione debitoria (corta) su titoli di capitale e relativi indici</t>
  </si>
  <si>
    <t xml:space="preserve">Costi diretti </t>
  </si>
  <si>
    <t xml:space="preserve">Consistenza media del patrimonio immobiliare </t>
  </si>
  <si>
    <t xml:space="preserve">% di sfitto </t>
  </si>
  <si>
    <t xml:space="preserve">% di morosità </t>
  </si>
  <si>
    <t xml:space="preserve">Consistenza media del patrimonio mobiliare </t>
  </si>
  <si>
    <t xml:space="preserve">1. Dati generali </t>
  </si>
  <si>
    <r>
      <t xml:space="preserve">Contributi e prestazioni </t>
    </r>
    <r>
      <rPr>
        <i/>
        <sz val="10"/>
        <rFont val="Arial"/>
        <family val="2"/>
      </rPr>
      <t>(importi in migliaia di euro)</t>
    </r>
  </si>
  <si>
    <t>Inferiore o uguale a 1 anno</t>
  </si>
  <si>
    <t>Maggiore di 10 anni</t>
  </si>
  <si>
    <t>Maggiore di 1 anno e inferiore o uguale a 3 anni</t>
  </si>
  <si>
    <t>Maggiore di 3 anni e inferiore o uguale a 10 anni</t>
  </si>
  <si>
    <t>Criteri di indicizzazione</t>
  </si>
  <si>
    <t xml:space="preserve">Denominazione del garante </t>
  </si>
  <si>
    <t>E=A+B+C+D</t>
  </si>
  <si>
    <t>P</t>
  </si>
  <si>
    <t>Q</t>
  </si>
  <si>
    <t>Titoli di capitale non quotati</t>
  </si>
  <si>
    <r>
      <t xml:space="preserve">4. Titoli di debito </t>
    </r>
    <r>
      <rPr>
        <i/>
        <sz val="10"/>
        <rFont val="Arial"/>
        <family val="2"/>
      </rPr>
      <t>(importi in migliaia di euro)</t>
    </r>
  </si>
  <si>
    <r>
      <t xml:space="preserve">5. Obbligazioni strutturate </t>
    </r>
    <r>
      <rPr>
        <i/>
        <sz val="10"/>
        <rFont val="Arial"/>
        <family val="2"/>
      </rPr>
      <t>(importi in migliaia di euro)</t>
    </r>
  </si>
  <si>
    <r>
      <t xml:space="preserve">7. Immobili di proprietà </t>
    </r>
    <r>
      <rPr>
        <i/>
        <sz val="10"/>
        <rFont val="Arial"/>
        <family val="2"/>
      </rPr>
      <t>(importi in migliaia di euro)</t>
    </r>
  </si>
  <si>
    <t>Titoli di debito quotati</t>
  </si>
  <si>
    <t>Titoli di debito non quotati</t>
  </si>
  <si>
    <r>
      <t xml:space="preserve">Forma
</t>
    </r>
    <r>
      <rPr>
        <i/>
        <sz val="8"/>
        <rFont val="Arial"/>
        <family val="2"/>
      </rPr>
      <t>(aperto o chiuso)</t>
    </r>
  </si>
  <si>
    <r>
      <t xml:space="preserve">6. Titoli di capitale </t>
    </r>
    <r>
      <rPr>
        <i/>
        <sz val="10"/>
        <rFont val="Arial"/>
        <family val="2"/>
      </rPr>
      <t>(importi in migliaia di euro)</t>
    </r>
  </si>
  <si>
    <t>Gestione diretta</t>
  </si>
  <si>
    <t>Gestione indiretta</t>
  </si>
  <si>
    <t>di cui: Milano</t>
  </si>
  <si>
    <t>di cui: Roma</t>
  </si>
  <si>
    <t>Accantonamenti al fondo rettificativo</t>
  </si>
  <si>
    <t>R</t>
  </si>
  <si>
    <t>T</t>
  </si>
  <si>
    <t>N=F+G+H+I+L+M</t>
  </si>
  <si>
    <t>(E-N)/O</t>
  </si>
  <si>
    <t>Altri Paesi</t>
  </si>
  <si>
    <r>
      <t xml:space="preserve">Gestione
</t>
    </r>
    <r>
      <rPr>
        <sz val="8"/>
        <rFont val="Arial"/>
        <family val="2"/>
      </rPr>
      <t>(diretta/indiretta)</t>
    </r>
  </si>
  <si>
    <t>Plusvalenze da apporto</t>
  </si>
  <si>
    <t>Minusvalenze da apporto</t>
  </si>
  <si>
    <t>CHECK</t>
  </si>
  <si>
    <t>Passività e patrimonio</t>
  </si>
  <si>
    <t>Totale titoli di Stato italiani</t>
  </si>
  <si>
    <t>Ripartizione per destinazione d'uso</t>
  </si>
  <si>
    <t>Italia - Nord</t>
  </si>
  <si>
    <t>Italia - Centro</t>
  </si>
  <si>
    <t>Italia - Sud ed Isole</t>
  </si>
  <si>
    <r>
      <t xml:space="preserve">Altro </t>
    </r>
    <r>
      <rPr>
        <i/>
        <sz val="10"/>
        <rFont val="Arial"/>
        <family val="2"/>
      </rPr>
      <t>(specificare nel riquadro sottostante)</t>
    </r>
  </si>
  <si>
    <t xml:space="preserve">ETF </t>
  </si>
  <si>
    <r>
      <t xml:space="preserve">Altro </t>
    </r>
    <r>
      <rPr>
        <i/>
        <sz val="9"/>
        <rFont val="Arial"/>
        <family val="2"/>
      </rPr>
      <t>(specificare nel riquadro sottostante)</t>
    </r>
  </si>
  <si>
    <t xml:space="preserve">Specificare la tipologia degli investimenti che costituiscono la voce "Altro" </t>
  </si>
  <si>
    <t>Azionari</t>
  </si>
  <si>
    <t>Bilanciati</t>
  </si>
  <si>
    <t>Obbligazionari</t>
  </si>
  <si>
    <t>Flessibili</t>
  </si>
  <si>
    <t>Immobiliari</t>
  </si>
  <si>
    <t>Denominazione depositario</t>
  </si>
  <si>
    <t>Rivalutazioni</t>
  </si>
  <si>
    <t>Utilizzi/riduzioni del fondo rettificativo</t>
  </si>
  <si>
    <t>Svalutazioni</t>
  </si>
  <si>
    <t xml:space="preserve">Rendimento complessivo </t>
  </si>
  <si>
    <t>Proventi finanziari</t>
  </si>
  <si>
    <t>gestori</t>
  </si>
  <si>
    <t>Rendimento complessivo</t>
  </si>
  <si>
    <t>H=A+B+C+D+E+F+G</t>
  </si>
  <si>
    <t>S=I+L+M+N+O+P+Q+R</t>
  </si>
  <si>
    <t>(H-S)/T</t>
  </si>
  <si>
    <r>
      <t xml:space="preserve">Funzioni di Depositario </t>
    </r>
    <r>
      <rPr>
        <i/>
        <sz val="8"/>
        <rFont val="Arial"/>
        <family val="2"/>
      </rPr>
      <t>(Si/No)</t>
    </r>
  </si>
  <si>
    <t>depositari</t>
  </si>
  <si>
    <t>consulenze</t>
  </si>
  <si>
    <t xml:space="preserve">Mercato monetario </t>
  </si>
  <si>
    <t>Hedge</t>
  </si>
  <si>
    <t>Impegni residui di sottoscrizione</t>
  </si>
  <si>
    <t>Denominazione</t>
  </si>
  <si>
    <t>Altre attività</t>
  </si>
  <si>
    <r>
      <t xml:space="preserve">Attività in deposito
</t>
    </r>
    <r>
      <rPr>
        <i/>
        <sz val="8"/>
        <rFont val="Arial"/>
        <family val="2"/>
      </rPr>
      <t>(valore di mercato)</t>
    </r>
  </si>
  <si>
    <t>Rendimento complessivo al netto degli apporti</t>
  </si>
  <si>
    <t>Denominazione società</t>
  </si>
  <si>
    <t>Valore contabile 
degli immobili di proprietà della società</t>
  </si>
  <si>
    <t xml:space="preserve">Titoli di Stato italiani - ripartizione per vita residua </t>
  </si>
  <si>
    <t>Utili da vendita</t>
  </si>
  <si>
    <t>Perdite da vendita</t>
  </si>
  <si>
    <t>(H-S-E+P)/T</t>
  </si>
  <si>
    <t>Casella PEC Istituzionale</t>
  </si>
  <si>
    <t>Casella PEC Ufficio finanza</t>
  </si>
  <si>
    <t>Ammontare contributi incassati</t>
  </si>
  <si>
    <r>
      <t xml:space="preserve">Titolo quotato 
</t>
    </r>
    <r>
      <rPr>
        <i/>
        <sz val="8"/>
        <rFont val="Arial"/>
        <family val="2"/>
      </rPr>
      <t>(Sì/No)</t>
    </r>
  </si>
  <si>
    <t>Gestore</t>
  </si>
  <si>
    <t>Forward</t>
  </si>
  <si>
    <t>Gestione
 diretta</t>
  </si>
  <si>
    <t>Gestione 
indiretta</t>
  </si>
  <si>
    <t>Strumenti derivati di copertura</t>
  </si>
  <si>
    <t>Strumenti derivati non di copertura</t>
  </si>
  <si>
    <t>Utilizzi dei fondi rettificativi effettuati nell'anno</t>
  </si>
  <si>
    <r>
      <t xml:space="preserve">Emittente finanziario
</t>
    </r>
    <r>
      <rPr>
        <i/>
        <sz val="8"/>
        <rFont val="Arial"/>
        <family val="2"/>
      </rPr>
      <t>(Sì/No)</t>
    </r>
  </si>
  <si>
    <t>Posizioni in essere sugli strumenti finanziari derivati</t>
  </si>
  <si>
    <t>Ripartizione delle posizioni in essere per tipologia di contratto</t>
  </si>
  <si>
    <t>Ripartizione delle posizioni in essere per quotazione</t>
  </si>
  <si>
    <t>Ripartizione delle posizioni in essere per finalità</t>
  </si>
  <si>
    <t>Attività denominate in dollari USA</t>
  </si>
  <si>
    <t>Attività denominate in altre valute</t>
  </si>
  <si>
    <t xml:space="preserve">Valore </t>
  </si>
  <si>
    <t>Valore</t>
  </si>
  <si>
    <t>Totale posizioni in essere sugli strumenti finanziari derivati</t>
  </si>
  <si>
    <t xml:space="preserve"> </t>
  </si>
  <si>
    <t>Specificare la tipologia di immobili che costituiscono la voce "Altro"</t>
  </si>
  <si>
    <t>Segnalazione Dati Anno 2016</t>
  </si>
  <si>
    <r>
      <t xml:space="preserve">14. Altre attività e altre passività </t>
    </r>
    <r>
      <rPr>
        <i/>
        <sz val="10"/>
        <rFont val="Arial"/>
        <family val="2"/>
      </rPr>
      <t>(importi in migliaia di euro)</t>
    </r>
  </si>
  <si>
    <r>
      <t xml:space="preserve">14.1 </t>
    </r>
    <r>
      <rPr>
        <b/>
        <sz val="10"/>
        <rFont val="Arial"/>
        <family val="2"/>
      </rPr>
      <t>Specificare le componenti più significative della voce "Altre attività".</t>
    </r>
  </si>
  <si>
    <r>
      <t xml:space="preserve">14.2 </t>
    </r>
    <r>
      <rPr>
        <b/>
        <sz val="10"/>
        <rFont val="Arial"/>
        <family val="2"/>
      </rPr>
      <t>Specificare le componenti più significative della voce "Altre passività".</t>
    </r>
  </si>
  <si>
    <r>
      <t xml:space="preserve">16. Gestori e depositari </t>
    </r>
    <r>
      <rPr>
        <i/>
        <sz val="10"/>
        <rFont val="Arial"/>
        <family val="2"/>
      </rPr>
      <t>(importi in migliaia di euro)</t>
    </r>
  </si>
  <si>
    <t>16.1 Intermediari specializzati a cui sono state affidate le attività in gestione indiretta.</t>
  </si>
  <si>
    <t>16.2 Depositario/i delle attività in gestione diretta e/o indiretta</t>
  </si>
  <si>
    <r>
      <t xml:space="preserve">17. Acquisti e vendite </t>
    </r>
    <r>
      <rPr>
        <i/>
        <sz val="10"/>
        <rFont val="Arial"/>
        <family val="2"/>
      </rPr>
      <t>(importi in migliaia di euro)</t>
    </r>
  </si>
  <si>
    <r>
      <t xml:space="preserve">18. Redditività della gestione immobiliare </t>
    </r>
    <r>
      <rPr>
        <i/>
        <sz val="10"/>
        <rFont val="Arial"/>
        <family val="2"/>
      </rPr>
      <t>(importi in migliaia di euro)</t>
    </r>
  </si>
  <si>
    <r>
      <t xml:space="preserve">19. Redditività della gestione mobiliare </t>
    </r>
    <r>
      <rPr>
        <i/>
        <sz val="10"/>
        <rFont val="Arial"/>
        <family val="2"/>
      </rPr>
      <t>(importi in migliaia di euro)</t>
    </r>
  </si>
  <si>
    <t>Plusvalenze maturate</t>
  </si>
  <si>
    <t>Minusvalenze maturate</t>
  </si>
  <si>
    <t>Rendimento a valori di mercato</t>
  </si>
  <si>
    <t>U</t>
  </si>
  <si>
    <t>V</t>
  </si>
  <si>
    <t>Z</t>
  </si>
  <si>
    <t xml:space="preserve">20. Redditività prospettica </t>
  </si>
  <si>
    <t>Attività</t>
  </si>
  <si>
    <t>Totale attività</t>
  </si>
  <si>
    <t>OICVM</t>
  </si>
  <si>
    <t>Titoli di debito</t>
  </si>
  <si>
    <t>Tasso di rendimento nominale ipotizzato nell'ultimo bilancio tecnico</t>
  </si>
  <si>
    <t>Totale OICVM</t>
  </si>
  <si>
    <t>(H-S-F-G+N+Q+R+U-V)/Z</t>
  </si>
  <si>
    <t>(H-S-F-G-E+N+Q+R+P+U-V)/Z</t>
  </si>
  <si>
    <t>(E-N-C-D+L+M+P-Q)/R</t>
  </si>
  <si>
    <r>
      <t>Data di approvazione dell'ultima</t>
    </r>
    <r>
      <rPr>
        <i/>
        <sz val="10"/>
        <rFont val="Arial"/>
        <family val="2"/>
      </rPr>
      <t xml:space="preserve"> asset allocation </t>
    </r>
    <r>
      <rPr>
        <sz val="10"/>
        <rFont val="Arial"/>
        <family val="2"/>
      </rPr>
      <t>strategica adottata</t>
    </r>
  </si>
  <si>
    <r>
      <t xml:space="preserve">Tasso di rendimento nominale atteso dall'ultima </t>
    </r>
    <r>
      <rPr>
        <i/>
        <sz val="10"/>
        <rFont val="Arial"/>
        <family val="2"/>
      </rPr>
      <t>asset allocation</t>
    </r>
    <r>
      <rPr>
        <sz val="10"/>
        <rFont val="Arial"/>
        <family val="2"/>
      </rPr>
      <t xml:space="preserve"> strategica adottata</t>
    </r>
  </si>
  <si>
    <t>Esposizione in valute diverse dall'euro</t>
  </si>
  <si>
    <r>
      <t xml:space="preserve">2. Informazioni patrimoniali a valori contabili </t>
    </r>
    <r>
      <rPr>
        <i/>
        <sz val="10"/>
        <rFont val="Arial"/>
        <family val="2"/>
      </rPr>
      <t>(importi in migliaia di euro)</t>
    </r>
  </si>
  <si>
    <t>FIA</t>
  </si>
  <si>
    <r>
      <t xml:space="preserve">3. Informazioni patrimoniali a valori di mercato </t>
    </r>
    <r>
      <rPr>
        <i/>
        <sz val="10"/>
        <rFont val="Arial"/>
        <family val="2"/>
      </rPr>
      <t>(importi in migliaia di euro)</t>
    </r>
  </si>
  <si>
    <t xml:space="preserve">Numero di OICR </t>
  </si>
  <si>
    <r>
      <t xml:space="preserve">Ripartizione per </t>
    </r>
    <r>
      <rPr>
        <b/>
        <i/>
        <sz val="11"/>
        <rFont val="Arial"/>
        <family val="2"/>
      </rPr>
      <t>rating</t>
    </r>
  </si>
  <si>
    <t xml:space="preserve">Investment grade </t>
  </si>
  <si>
    <r>
      <t xml:space="preserve">   </t>
    </r>
    <r>
      <rPr>
        <i/>
        <sz val="10"/>
        <rFont val="Arial"/>
        <family val="2"/>
      </rPr>
      <t>di cui: uguale o superiore ad A</t>
    </r>
  </si>
  <si>
    <t xml:space="preserve">Non investment grade </t>
  </si>
  <si>
    <t>Senza rating</t>
  </si>
  <si>
    <t>Totale titoli corporate</t>
  </si>
  <si>
    <t>Criteri di valorizzazione dei titoli non quotati</t>
  </si>
  <si>
    <t>Criteri di valorizzazione degli immobili di proprietà</t>
  </si>
  <si>
    <r>
      <t xml:space="preserve">8. Partecipazioni in società immobiliari </t>
    </r>
    <r>
      <rPr>
        <i/>
        <sz val="10"/>
        <rFont val="Arial"/>
        <family val="2"/>
      </rPr>
      <t>(importi in migliaia di euro)</t>
    </r>
  </si>
  <si>
    <r>
      <t xml:space="preserve">9. OICR </t>
    </r>
    <r>
      <rPr>
        <i/>
        <sz val="10"/>
        <rFont val="Arial"/>
        <family val="2"/>
      </rPr>
      <t>(importi in migliaia di euro)</t>
    </r>
  </si>
  <si>
    <t>Criteri di valorizzazione degli OICR</t>
  </si>
  <si>
    <t>Composizione</t>
  </si>
  <si>
    <t>Passività</t>
  </si>
  <si>
    <r>
      <t xml:space="preserve">10. OICVM - Componente investita in titoli di debito </t>
    </r>
    <r>
      <rPr>
        <i/>
        <sz val="10"/>
        <rFont val="Arial"/>
        <family val="2"/>
      </rPr>
      <t>(importi in migliaia di euro)</t>
    </r>
  </si>
  <si>
    <r>
      <t xml:space="preserve">11. OICVM - Componente investita in titoli di capitale </t>
    </r>
    <r>
      <rPr>
        <i/>
        <sz val="10"/>
        <rFont val="Arial"/>
        <family val="2"/>
      </rPr>
      <t>(importi in migliaia di euro)</t>
    </r>
  </si>
  <si>
    <t>TER</t>
  </si>
  <si>
    <t>12. FIA (importi in migliaia di euro)</t>
  </si>
  <si>
    <r>
      <t xml:space="preserve">15. Strumenti finanziari derivati ed esposizione valutaria complessiva </t>
    </r>
    <r>
      <rPr>
        <i/>
        <sz val="10"/>
        <rFont val="Arial"/>
        <family val="2"/>
      </rPr>
      <t>(importi in migliaia di euro)</t>
    </r>
  </si>
  <si>
    <t>Plusvalenze/Minusvalenze maturate</t>
  </si>
  <si>
    <t>Totale FIA</t>
  </si>
  <si>
    <r>
      <t xml:space="preserve">Titoli </t>
    </r>
    <r>
      <rPr>
        <i/>
        <sz val="10"/>
        <rFont val="Arial"/>
        <family val="2"/>
      </rPr>
      <t>corporate</t>
    </r>
  </si>
  <si>
    <r>
      <t xml:space="preserve">Titoli </t>
    </r>
    <r>
      <rPr>
        <b/>
        <i/>
        <sz val="11"/>
        <rFont val="Arial"/>
        <family val="2"/>
      </rPr>
      <t>corporate</t>
    </r>
    <r>
      <rPr>
        <b/>
        <sz val="11"/>
        <rFont val="Arial"/>
        <family val="2"/>
      </rPr>
      <t xml:space="preserve"> - ripartizione per settore merceologico </t>
    </r>
  </si>
  <si>
    <t>Immobilizzazioni</t>
  </si>
  <si>
    <t>Circolante</t>
  </si>
  <si>
    <t>di cui: FIA immobiliari</t>
  </si>
  <si>
    <t>FIA 
immobiliari</t>
  </si>
  <si>
    <t>Fondo rettificativo componente mobiliare immobilizzata</t>
  </si>
  <si>
    <t>Fondo rettificativo componente mobiliare non immobilizzata</t>
  </si>
  <si>
    <t>Fondo rettificativo componente immobiliare immobilizzata</t>
  </si>
  <si>
    <t>Fondo rettificativo componente immobiliare non immobilizzata</t>
  </si>
  <si>
    <r>
      <t xml:space="preserve">13. FIA immobiliari  - Componente investita in immobili </t>
    </r>
    <r>
      <rPr>
        <i/>
        <sz val="10"/>
        <rFont val="Arial"/>
        <family val="2"/>
      </rPr>
      <t>(importi in migliaia di euro)</t>
    </r>
  </si>
  <si>
    <t>Italia - Sud e Isole</t>
  </si>
  <si>
    <t>Totale immobili</t>
  </si>
  <si>
    <t>FIA immobiliari</t>
  </si>
  <si>
    <t>Componente immobiliare immobilizzata</t>
  </si>
  <si>
    <t>Componente immobiliare non immobilizzata</t>
  </si>
  <si>
    <t>Altri Paesi aderenti OCSE</t>
  </si>
  <si>
    <t>Altri Paesi non aderenti OCSE</t>
  </si>
  <si>
    <t>di cui: Pensionati versanti</t>
  </si>
  <si>
    <t xml:space="preserve">di cui: Contributi di natura previdenziale </t>
  </si>
  <si>
    <t>Valore complessivo netto (Totale attività - Passività)</t>
  </si>
  <si>
    <t>Totale passività</t>
  </si>
  <si>
    <t>Patrimonio (Totale attività - Totale passività)</t>
  </si>
  <si>
    <t>Valore di mercato degli immobili di proprietà della società</t>
  </si>
  <si>
    <r>
      <t xml:space="preserve">Riservato
</t>
    </r>
    <r>
      <rPr>
        <i/>
        <sz val="8"/>
        <rFont val="Arial"/>
        <family val="2"/>
      </rPr>
      <t>(Si/No)</t>
    </r>
  </si>
  <si>
    <t>Real estate</t>
  </si>
  <si>
    <t xml:space="preserve">di cui: Prestazioni di natura previdenziale </t>
  </si>
  <si>
    <t>Private equity/debt</t>
  </si>
  <si>
    <r>
      <t xml:space="preserve">Genere
</t>
    </r>
    <r>
      <rPr>
        <sz val="8"/>
        <rFont val="Arial"/>
        <family val="2"/>
      </rPr>
      <t>(immobiliare,hedge,  private equity, private debt, ETF, infrastrutturale,energie rinnovabili,ecc)</t>
    </r>
  </si>
  <si>
    <t>Altri strumenti finanziari</t>
  </si>
  <si>
    <t>Strumenti finanziari derivati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</si>
</sst>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dd/mm/yy;@"/>
    <numFmt numFmtId="165" formatCode="[$-410]General"/>
    <numFmt numFmtId="166" formatCode="_-* #,##0_-;\-* #,##0_-;_-* \-_-;_-@_-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color theme="1"/>
      <name val="Arial1"/>
    </font>
    <font>
      <sz val="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FFFFFF"/>
      </left>
      <right/>
      <top/>
      <bottom style="medium">
        <color indexed="64"/>
      </bottom>
      <diagonal/>
    </border>
    <border>
      <left/>
      <right style="thin">
        <color rgb="FFFFFFFF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7">
    <xf numFmtId="0" fontId="0" fillId="0" borderId="0" xfId="0"/>
    <xf numFmtId="41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0" fillId="4" borderId="17" xfId="0" applyNumberFormat="1" applyFill="1" applyBorder="1" applyAlignment="1" applyProtection="1">
      <alignment horizontal="right" vertical="center" wrapText="1"/>
      <protection locked="0"/>
    </xf>
    <xf numFmtId="41" fontId="8" fillId="4" borderId="31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Protection="1"/>
    <xf numFmtId="0" fontId="10" fillId="0" borderId="40" xfId="0" applyFont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1" fontId="8" fillId="3" borderId="17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24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19" xfId="0" applyNumberFormat="1" applyFont="1" applyFill="1" applyBorder="1" applyAlignment="1" applyProtection="1">
      <alignment horizontal="right" vertical="center" wrapText="1"/>
      <protection locked="0"/>
    </xf>
    <xf numFmtId="41" fontId="8" fillId="3" borderId="3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33" xfId="2" applyNumberFormat="1" applyFont="1" applyFill="1" applyBorder="1" applyAlignment="1" applyProtection="1">
      <alignment horizontal="right" vertical="center" wrapText="1"/>
      <protection locked="0"/>
    </xf>
    <xf numFmtId="41" fontId="8" fillId="4" borderId="6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4" xfId="0" applyFont="1" applyBorder="1" applyProtection="1"/>
    <xf numFmtId="0" fontId="1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8" fillId="4" borderId="4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10" fillId="0" borderId="40" xfId="0" applyFont="1" applyBorder="1" applyAlignment="1" applyProtection="1">
      <alignment vertical="center"/>
    </xf>
    <xf numFmtId="0" fontId="6" fillId="0" borderId="4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vertical="center"/>
    </xf>
    <xf numFmtId="0" fontId="6" fillId="0" borderId="41" xfId="0" applyFont="1" applyBorder="1" applyAlignment="1" applyProtection="1">
      <alignment vertical="center"/>
    </xf>
    <xf numFmtId="0" fontId="15" fillId="0" borderId="42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horizontal="left" vertical="center" wrapText="1"/>
    </xf>
    <xf numFmtId="49" fontId="8" fillId="0" borderId="44" xfId="0" applyNumberFormat="1" applyFont="1" applyFill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/>
    </xf>
    <xf numFmtId="0" fontId="6" fillId="0" borderId="41" xfId="0" applyFont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vertical="center"/>
    </xf>
    <xf numFmtId="0" fontId="15" fillId="0" borderId="41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left" vertical="center" wrapText="1"/>
    </xf>
    <xf numFmtId="49" fontId="8" fillId="0" borderId="41" xfId="0" applyNumberFormat="1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vertical="center" wrapText="1"/>
    </xf>
    <xf numFmtId="0" fontId="8" fillId="0" borderId="41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15" fillId="0" borderId="41" xfId="0" applyFont="1" applyBorder="1" applyAlignment="1" applyProtection="1">
      <alignment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left" vertical="center" wrapText="1"/>
    </xf>
    <xf numFmtId="0" fontId="8" fillId="0" borderId="41" xfId="0" applyFont="1" applyBorder="1" applyAlignment="1" applyProtection="1">
      <alignment horizontal="left" vertical="center" wrapText="1" indent="1"/>
    </xf>
    <xf numFmtId="0" fontId="0" fillId="0" borderId="41" xfId="0" applyBorder="1" applyAlignment="1" applyProtection="1">
      <alignment vertical="center" wrapText="1"/>
    </xf>
    <xf numFmtId="0" fontId="8" fillId="0" borderId="44" xfId="0" applyFont="1" applyBorder="1" applyAlignment="1" applyProtection="1">
      <alignment vertical="center" wrapText="1"/>
    </xf>
    <xf numFmtId="0" fontId="9" fillId="0" borderId="41" xfId="0" applyFont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vertical="center" wrapText="1"/>
    </xf>
    <xf numFmtId="0" fontId="8" fillId="0" borderId="40" xfId="0" applyFont="1" applyBorder="1" applyAlignment="1" applyProtection="1">
      <alignment horizontal="left" vertical="center" wrapText="1"/>
    </xf>
    <xf numFmtId="0" fontId="1" fillId="0" borderId="42" xfId="0" applyFont="1" applyBorder="1" applyAlignment="1" applyProtection="1">
      <alignment horizontal="left" vertical="center" wrapText="1" indent="1"/>
    </xf>
    <xf numFmtId="0" fontId="3" fillId="2" borderId="0" xfId="0" applyFont="1" applyFill="1" applyProtection="1"/>
    <xf numFmtId="0" fontId="8" fillId="0" borderId="42" xfId="0" applyFont="1" applyBorder="1" applyAlignment="1" applyProtection="1">
      <alignment vertical="center" wrapText="1"/>
    </xf>
    <xf numFmtId="0" fontId="8" fillId="0" borderId="42" xfId="0" applyFont="1" applyBorder="1" applyAlignment="1" applyProtection="1">
      <alignment horizontal="left" vertical="center" wrapText="1" indent="1"/>
    </xf>
    <xf numFmtId="0" fontId="16" fillId="2" borderId="0" xfId="0" applyFont="1" applyFill="1" applyAlignment="1" applyProtection="1">
      <alignment vertical="center"/>
    </xf>
    <xf numFmtId="0" fontId="16" fillId="2" borderId="0" xfId="0" applyFont="1" applyFill="1" applyProtection="1"/>
    <xf numFmtId="0" fontId="1" fillId="2" borderId="0" xfId="0" applyFont="1" applyFill="1" applyProtection="1"/>
    <xf numFmtId="0" fontId="3" fillId="2" borderId="0" xfId="0" applyFont="1" applyFill="1" applyBorder="1" applyProtection="1"/>
    <xf numFmtId="0" fontId="4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Protection="1"/>
    <xf numFmtId="0" fontId="16" fillId="0" borderId="59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41" fontId="1" fillId="0" borderId="0" xfId="0" applyNumberFormat="1" applyFont="1" applyFill="1" applyBorder="1" applyAlignment="1" applyProtection="1">
      <alignment horizontal="right" wrapText="1"/>
    </xf>
    <xf numFmtId="41" fontId="1" fillId="0" borderId="61" xfId="0" applyNumberFormat="1" applyFont="1" applyFill="1" applyBorder="1" applyAlignment="1" applyProtection="1">
      <alignment horizontal="right" wrapText="1"/>
    </xf>
    <xf numFmtId="0" fontId="12" fillId="2" borderId="0" xfId="0" applyFont="1" applyFill="1" applyAlignment="1" applyProtection="1"/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left" vertical="center" wrapText="1"/>
    </xf>
    <xf numFmtId="0" fontId="6" fillId="0" borderId="43" xfId="0" applyFont="1" applyBorder="1" applyAlignment="1" applyProtection="1">
      <alignment vertical="center"/>
    </xf>
    <xf numFmtId="41" fontId="9" fillId="7" borderId="37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8" fillId="0" borderId="5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41" fontId="9" fillId="7" borderId="19" xfId="2" applyFont="1" applyFill="1" applyBorder="1" applyAlignment="1" applyProtection="1">
      <alignment horizontal="right" vertical="center" wrapText="1"/>
    </xf>
    <xf numFmtId="41" fontId="9" fillId="7" borderId="37" xfId="2" applyFont="1" applyFill="1" applyBorder="1" applyAlignment="1" applyProtection="1">
      <alignment horizontal="right" vertical="center" wrapText="1"/>
    </xf>
    <xf numFmtId="41" fontId="1" fillId="2" borderId="0" xfId="0" applyNumberFormat="1" applyFont="1" applyFill="1" applyProtection="1"/>
    <xf numFmtId="41" fontId="6" fillId="0" borderId="0" xfId="0" applyNumberFormat="1" applyFont="1" applyBorder="1" applyAlignment="1" applyProtection="1">
      <alignment horizontal="left" vertical="center" wrapText="1"/>
    </xf>
    <xf numFmtId="20" fontId="10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/>
    <xf numFmtId="0" fontId="12" fillId="2" borderId="0" xfId="0" applyFont="1" applyFill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0" xfId="0" applyFont="1" applyBorder="1" applyAlignment="1" applyProtection="1">
      <alignment vertical="center"/>
    </xf>
    <xf numFmtId="0" fontId="1" fillId="0" borderId="43" xfId="0" applyFont="1" applyBorder="1" applyAlignment="1" applyProtection="1">
      <alignment vertical="center"/>
    </xf>
    <xf numFmtId="0" fontId="5" fillId="2" borderId="0" xfId="0" applyFont="1" applyFill="1" applyProtection="1"/>
    <xf numFmtId="0" fontId="1" fillId="0" borderId="18" xfId="0" applyFont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 vertical="center" wrapText="1"/>
    </xf>
    <xf numFmtId="0" fontId="23" fillId="2" borderId="0" xfId="0" applyFont="1" applyFill="1" applyProtection="1"/>
    <xf numFmtId="0" fontId="5" fillId="2" borderId="0" xfId="0" applyFont="1" applyFill="1" applyBorder="1" applyProtection="1"/>
    <xf numFmtId="0" fontId="10" fillId="2" borderId="1" xfId="0" quotePrefix="1" applyFont="1" applyFill="1" applyBorder="1" applyAlignment="1" applyProtection="1">
      <alignment horizontal="center" vertical="center"/>
    </xf>
    <xf numFmtId="0" fontId="8" fillId="2" borderId="29" xfId="0" applyFont="1" applyFill="1" applyBorder="1" applyProtection="1"/>
    <xf numFmtId="0" fontId="1" fillId="0" borderId="1" xfId="0" applyFont="1" applyBorder="1" applyAlignment="1" applyProtection="1">
      <alignment horizontal="center" vertical="center" wrapText="1"/>
    </xf>
    <xf numFmtId="41" fontId="9" fillId="7" borderId="54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20" fillId="2" borderId="0" xfId="0" applyFont="1" applyFill="1" applyProtection="1"/>
    <xf numFmtId="41" fontId="9" fillId="0" borderId="0" xfId="2" applyFont="1" applyFill="1" applyBorder="1" applyAlignment="1" applyProtection="1">
      <alignment horizontal="right" vertical="center" wrapText="1"/>
    </xf>
    <xf numFmtId="0" fontId="9" fillId="2" borderId="0" xfId="0" applyFont="1" applyFill="1" applyProtection="1"/>
    <xf numFmtId="0" fontId="22" fillId="2" borderId="0" xfId="0" applyFont="1" applyFill="1" applyProtection="1"/>
    <xf numFmtId="0" fontId="8" fillId="2" borderId="22" xfId="0" applyFont="1" applyFill="1" applyBorder="1" applyProtection="1"/>
    <xf numFmtId="0" fontId="24" fillId="0" borderId="0" xfId="0" applyFont="1" applyBorder="1" applyAlignment="1" applyProtection="1">
      <alignment horizontal="left" vertical="center"/>
    </xf>
    <xf numFmtId="0" fontId="10" fillId="0" borderId="60" xfId="0" applyFont="1" applyFill="1" applyBorder="1" applyAlignment="1" applyProtection="1">
      <alignment horizontal="left" vertical="center" wrapText="1"/>
    </xf>
    <xf numFmtId="0" fontId="6" fillId="0" borderId="50" xfId="0" applyFont="1" applyBorder="1" applyAlignment="1" applyProtection="1">
      <alignment vertical="center"/>
    </xf>
    <xf numFmtId="41" fontId="9" fillId="0" borderId="35" xfId="2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41" fontId="8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Protection="1"/>
    <xf numFmtId="0" fontId="10" fillId="0" borderId="56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3" fontId="1" fillId="0" borderId="0" xfId="0" applyNumberFormat="1" applyFont="1" applyBorder="1" applyAlignment="1" applyProtection="1">
      <alignment horizontal="right" vertical="center" wrapText="1"/>
    </xf>
    <xf numFmtId="43" fontId="1" fillId="0" borderId="61" xfId="0" applyNumberFormat="1" applyFont="1" applyBorder="1" applyAlignment="1" applyProtection="1">
      <alignment horizontal="right" vertical="center" wrapText="1"/>
    </xf>
    <xf numFmtId="0" fontId="8" fillId="2" borderId="59" xfId="0" applyFont="1" applyFill="1" applyBorder="1" applyProtection="1"/>
    <xf numFmtId="0" fontId="8" fillId="2" borderId="61" xfId="0" applyFont="1" applyFill="1" applyBorder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5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7" xfId="2" applyFont="1" applyFill="1" applyBorder="1" applyAlignment="1" applyProtection="1">
      <alignment horizontal="right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41" fontId="0" fillId="4" borderId="21" xfId="0" applyNumberFormat="1" applyFill="1" applyBorder="1" applyAlignment="1" applyProtection="1">
      <alignment horizontal="right" vertical="center" wrapText="1"/>
      <protection locked="0"/>
    </xf>
    <xf numFmtId="41" fontId="1" fillId="4" borderId="21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9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7" xfId="0" applyNumberForma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9" fontId="0" fillId="4" borderId="17" xfId="0" applyNumberFormat="1" applyFill="1" applyBorder="1" applyAlignment="1" applyProtection="1">
      <alignment horizontal="center" vertical="center" wrapText="1"/>
      <protection locked="0"/>
    </xf>
    <xf numFmtId="10" fontId="8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8" fillId="4" borderId="21" xfId="2" applyNumberFormat="1" applyFont="1" applyFill="1" applyBorder="1" applyAlignment="1" applyProtection="1">
      <alignment horizontal="right" vertical="center" wrapText="1"/>
      <protection locked="0"/>
    </xf>
    <xf numFmtId="10" fontId="8" fillId="4" borderId="12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10" fontId="1" fillId="4" borderId="54" xfId="2" applyNumberFormat="1" applyFont="1" applyFill="1" applyBorder="1" applyAlignment="1" applyProtection="1">
      <alignment horizontal="right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7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14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Protection="1">
      <protection locked="0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9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41" fontId="8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66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5" xfId="0" applyNumberFormat="1" applyFont="1" applyFill="1" applyBorder="1" applyAlignment="1" applyProtection="1">
      <alignment horizontal="center" vertical="center" wrapText="1"/>
      <protection locked="0"/>
    </xf>
    <xf numFmtId="41" fontId="0" fillId="4" borderId="25" xfId="0" applyNumberFormat="1" applyFill="1" applyBorder="1" applyAlignment="1" applyProtection="1">
      <alignment horizontal="right" vertical="center" wrapText="1"/>
      <protection locked="0"/>
    </xf>
    <xf numFmtId="41" fontId="0" fillId="4" borderId="70" xfId="0" applyNumberForma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/>
    </xf>
    <xf numFmtId="0" fontId="5" fillId="0" borderId="25" xfId="0" applyFont="1" applyBorder="1" applyAlignment="1" applyProtection="1">
      <alignment horizontal="center" vertical="center" wrapText="1"/>
    </xf>
    <xf numFmtId="41" fontId="1" fillId="4" borderId="25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65" xfId="2" applyNumberFormat="1" applyFont="1" applyFill="1" applyBorder="1" applyAlignment="1" applyProtection="1">
      <alignment horizontal="right" vertical="center" wrapText="1"/>
      <protection locked="0"/>
    </xf>
    <xf numFmtId="41" fontId="8" fillId="2" borderId="0" xfId="0" applyNumberFormat="1" applyFont="1" applyFill="1" applyProtection="1"/>
    <xf numFmtId="0" fontId="8" fillId="0" borderId="41" xfId="0" applyFont="1" applyFill="1" applyBorder="1" applyAlignment="1" applyProtection="1">
      <alignment vertical="center"/>
    </xf>
    <xf numFmtId="0" fontId="20" fillId="0" borderId="41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1" fillId="0" borderId="42" xfId="0" applyFont="1" applyBorder="1" applyAlignment="1" applyProtection="1">
      <alignment vertical="center"/>
    </xf>
    <xf numFmtId="0" fontId="27" fillId="0" borderId="41" xfId="0" applyFont="1" applyBorder="1" applyAlignment="1" applyProtection="1">
      <alignment vertical="center"/>
    </xf>
    <xf numFmtId="0" fontId="27" fillId="2" borderId="0" xfId="0" applyFont="1" applyFill="1" applyProtection="1"/>
    <xf numFmtId="0" fontId="27" fillId="0" borderId="41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7" fillId="0" borderId="42" xfId="0" applyFont="1" applyBorder="1" applyAlignment="1" applyProtection="1">
      <alignment vertical="center"/>
    </xf>
    <xf numFmtId="41" fontId="8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8" fillId="0" borderId="40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41" fontId="9" fillId="7" borderId="19" xfId="2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 vertical="center"/>
    </xf>
    <xf numFmtId="0" fontId="8" fillId="2" borderId="35" xfId="0" applyFont="1" applyFill="1" applyBorder="1" applyAlignment="1" applyProtection="1"/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17" xfId="0" applyFont="1" applyFill="1" applyBorder="1" applyAlignment="1" applyProtection="1">
      <alignment vertical="center" wrapText="1"/>
    </xf>
    <xf numFmtId="0" fontId="8" fillId="0" borderId="41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41" fontId="0" fillId="4" borderId="23" xfId="0" applyNumberForma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41" fontId="8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41" fontId="1" fillId="0" borderId="44" xfId="2" applyFont="1" applyBorder="1" applyAlignment="1" applyProtection="1">
      <alignment horizontal="right" vertical="center" wrapText="1"/>
    </xf>
    <xf numFmtId="0" fontId="6" fillId="0" borderId="44" xfId="0" applyFont="1" applyBorder="1" applyAlignment="1" applyProtection="1">
      <alignment horizontal="left" vertical="center" wrapText="1"/>
    </xf>
    <xf numFmtId="41" fontId="1" fillId="4" borderId="31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0" applyNumberFormat="1" applyFont="1" applyFill="1" applyBorder="1" applyAlignment="1" applyProtection="1">
      <alignment horizontal="right" vertical="center" wrapText="1"/>
    </xf>
    <xf numFmtId="41" fontId="0" fillId="7" borderId="19" xfId="0" applyNumberFormat="1" applyFill="1" applyBorder="1" applyAlignment="1" applyProtection="1">
      <alignment horizontal="right" vertical="center" wrapText="1"/>
    </xf>
    <xf numFmtId="41" fontId="1" fillId="4" borderId="12" xfId="0" applyNumberFormat="1" applyFont="1" applyFill="1" applyBorder="1" applyAlignment="1" applyProtection="1">
      <alignment vertical="center" wrapText="1"/>
      <protection locked="0"/>
    </xf>
    <xf numFmtId="41" fontId="1" fillId="4" borderId="5" xfId="0" applyNumberFormat="1" applyFont="1" applyFill="1" applyBorder="1" applyAlignment="1" applyProtection="1">
      <alignment vertical="center" wrapText="1"/>
      <protection locked="0"/>
    </xf>
    <xf numFmtId="41" fontId="1" fillId="4" borderId="74" xfId="0" applyNumberFormat="1" applyFont="1" applyFill="1" applyBorder="1" applyAlignment="1" applyProtection="1">
      <alignment vertical="center" wrapText="1"/>
      <protection locked="0"/>
    </xf>
    <xf numFmtId="41" fontId="9" fillId="7" borderId="54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8" borderId="0" xfId="0" applyFont="1" applyFill="1" applyBorder="1" applyProtection="1"/>
    <xf numFmtId="41" fontId="1" fillId="9" borderId="31" xfId="2" applyNumberFormat="1" applyFont="1" applyFill="1" applyBorder="1" applyAlignment="1" applyProtection="1">
      <alignment horizontal="right" vertical="center" wrapText="1"/>
      <protection locked="0"/>
    </xf>
    <xf numFmtId="41" fontId="1" fillId="9" borderId="24" xfId="2" applyNumberFormat="1" applyFont="1" applyFill="1" applyBorder="1" applyAlignment="1" applyProtection="1">
      <alignment horizontal="right" vertical="center" wrapText="1"/>
      <protection locked="0"/>
    </xf>
    <xf numFmtId="41" fontId="9" fillId="10" borderId="37" xfId="2" applyNumberFormat="1" applyFont="1" applyFill="1" applyBorder="1" applyAlignment="1" applyProtection="1">
      <alignment horizontal="right" vertical="center" wrapText="1"/>
    </xf>
    <xf numFmtId="0" fontId="9" fillId="8" borderId="0" xfId="0" applyFont="1" applyFill="1" applyBorder="1" applyProtection="1"/>
    <xf numFmtId="0" fontId="6" fillId="0" borderId="45" xfId="0" applyFont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41" fontId="8" fillId="4" borderId="69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/>
    </xf>
    <xf numFmtId="10" fontId="1" fillId="7" borderId="19" xfId="3" applyNumberFormat="1" applyFont="1" applyFill="1" applyBorder="1" applyAlignment="1" applyProtection="1">
      <alignment horizontal="right" vertical="center" wrapText="1"/>
    </xf>
    <xf numFmtId="10" fontId="1" fillId="7" borderId="37" xfId="3" applyNumberFormat="1" applyFont="1" applyFill="1" applyBorder="1" applyAlignment="1" applyProtection="1">
      <alignment horizontal="right" vertical="center" wrapText="1"/>
    </xf>
    <xf numFmtId="10" fontId="0" fillId="7" borderId="17" xfId="3" applyNumberFormat="1" applyFont="1" applyFill="1" applyBorder="1" applyAlignment="1" applyProtection="1">
      <alignment horizontal="right" vertical="center" wrapText="1"/>
    </xf>
    <xf numFmtId="10" fontId="0" fillId="7" borderId="24" xfId="3" applyNumberFormat="1" applyFont="1" applyFill="1" applyBorder="1" applyAlignment="1" applyProtection="1">
      <alignment horizontal="right" vertical="center" wrapText="1"/>
    </xf>
    <xf numFmtId="10" fontId="0" fillId="7" borderId="19" xfId="3" applyNumberFormat="1" applyFont="1" applyFill="1" applyBorder="1" applyAlignment="1" applyProtection="1">
      <alignment horizontal="right" vertical="center" wrapText="1"/>
    </xf>
    <xf numFmtId="10" fontId="0" fillId="7" borderId="37" xfId="3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left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left" vertical="center" wrapText="1"/>
    </xf>
    <xf numFmtId="0" fontId="8" fillId="0" borderId="60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wrapText="1"/>
    </xf>
    <xf numFmtId="41" fontId="16" fillId="4" borderId="5" xfId="2" applyNumberFormat="1" applyFont="1" applyFill="1" applyBorder="1" applyAlignment="1" applyProtection="1">
      <alignment horizontal="right" vertical="center" wrapText="1"/>
      <protection locked="0"/>
    </xf>
    <xf numFmtId="41" fontId="16" fillId="4" borderId="17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41" fontId="16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1" fillId="0" borderId="4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/>
    <xf numFmtId="10" fontId="1" fillId="7" borderId="19" xfId="7" applyNumberFormat="1" applyFont="1" applyFill="1" applyBorder="1" applyAlignment="1" applyProtection="1">
      <alignment horizontal="right" vertical="center" wrapText="1"/>
    </xf>
    <xf numFmtId="10" fontId="1" fillId="7" borderId="37" xfId="7" applyNumberFormat="1" applyFont="1" applyFill="1" applyBorder="1" applyAlignment="1" applyProtection="1">
      <alignment horizontal="right" vertical="center" wrapText="1"/>
    </xf>
    <xf numFmtId="10" fontId="0" fillId="7" borderId="17" xfId="7" applyNumberFormat="1" applyFont="1" applyFill="1" applyBorder="1" applyAlignment="1" applyProtection="1">
      <alignment horizontal="right" vertical="center" wrapText="1"/>
    </xf>
    <xf numFmtId="10" fontId="0" fillId="7" borderId="24" xfId="7" applyNumberFormat="1" applyFont="1" applyFill="1" applyBorder="1" applyAlignment="1" applyProtection="1">
      <alignment horizontal="right" vertical="center" wrapText="1"/>
    </xf>
    <xf numFmtId="10" fontId="0" fillId="7" borderId="19" xfId="7" applyNumberFormat="1" applyFont="1" applyFill="1" applyBorder="1" applyAlignment="1" applyProtection="1">
      <alignment horizontal="right" vertical="center" wrapText="1"/>
    </xf>
    <xf numFmtId="10" fontId="0" fillId="7" borderId="37" xfId="7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vertical="center" wrapText="1"/>
      <protection locked="0"/>
    </xf>
    <xf numFmtId="41" fontId="1" fillId="4" borderId="24" xfId="0" applyNumberFormat="1" applyFont="1" applyFill="1" applyBorder="1" applyAlignment="1" applyProtection="1">
      <alignment vertical="center" wrapText="1"/>
      <protection locked="0"/>
    </xf>
    <xf numFmtId="41" fontId="9" fillId="7" borderId="37" xfId="0" applyNumberFormat="1" applyFont="1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0" borderId="8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1" fontId="9" fillId="0" borderId="0" xfId="2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/>
    </xf>
    <xf numFmtId="0" fontId="1" fillId="0" borderId="41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41" fontId="16" fillId="4" borderId="5" xfId="0" applyNumberFormat="1" applyFont="1" applyFill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41" fontId="9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vertical="center"/>
    </xf>
    <xf numFmtId="41" fontId="9" fillId="7" borderId="2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 wrapText="1"/>
    </xf>
    <xf numFmtId="41" fontId="1" fillId="4" borderId="1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17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8" fillId="2" borderId="0" xfId="0" applyFont="1" applyFill="1" applyAlignment="1" applyProtection="1">
      <alignment horizontal="center"/>
    </xf>
    <xf numFmtId="41" fontId="6" fillId="0" borderId="44" xfId="2" applyFont="1" applyBorder="1" applyAlignment="1" applyProtection="1">
      <alignment horizontal="right" vertical="center" wrapText="1"/>
    </xf>
    <xf numFmtId="41" fontId="0" fillId="7" borderId="37" xfId="0" applyNumberFormat="1" applyFill="1" applyBorder="1" applyAlignment="1" applyProtection="1">
      <alignment horizontal="right" vertical="center" wrapText="1"/>
    </xf>
    <xf numFmtId="0" fontId="1" fillId="2" borderId="0" xfId="5" applyFont="1" applyFill="1" applyProtection="1"/>
    <xf numFmtId="0" fontId="6" fillId="0" borderId="0" xfId="5" applyFont="1" applyBorder="1" applyAlignment="1" applyProtection="1">
      <alignment horizontal="left" vertical="center" wrapText="1"/>
    </xf>
    <xf numFmtId="0" fontId="10" fillId="0" borderId="0" xfId="5" applyFont="1" applyFill="1" applyBorder="1" applyAlignment="1" applyProtection="1">
      <alignment horizontal="lef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/>
    <xf numFmtId="0" fontId="0" fillId="5" borderId="60" xfId="0" applyFill="1" applyBorder="1" applyAlignment="1" applyProtection="1">
      <alignment wrapText="1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" fillId="5" borderId="35" xfId="0" applyFont="1" applyFill="1" applyBorder="1" applyAlignment="1" applyProtection="1">
      <alignment horizontal="center" wrapText="1"/>
    </xf>
    <xf numFmtId="41" fontId="16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41" fontId="9" fillId="7" borderId="17" xfId="2" applyNumberFormat="1" applyFont="1" applyFill="1" applyBorder="1" applyAlignment="1" applyProtection="1">
      <alignment horizontal="right" vertical="center" wrapText="1"/>
    </xf>
    <xf numFmtId="0" fontId="1" fillId="5" borderId="0" xfId="0" applyFont="1" applyFill="1" applyBorder="1" applyAlignment="1" applyProtection="1"/>
    <xf numFmtId="41" fontId="9" fillId="7" borderId="24" xfId="2" applyNumberFormat="1" applyFont="1" applyFill="1" applyBorder="1" applyAlignment="1" applyProtection="1">
      <alignment horizontal="right" vertical="center" wrapText="1"/>
    </xf>
    <xf numFmtId="0" fontId="6" fillId="0" borderId="71" xfId="0" applyFont="1" applyBorder="1" applyAlignment="1" applyProtection="1">
      <alignment vertical="center"/>
    </xf>
    <xf numFmtId="0" fontId="1" fillId="0" borderId="44" xfId="0" applyFont="1" applyBorder="1" applyAlignment="1" applyProtection="1">
      <alignment vertical="center"/>
    </xf>
    <xf numFmtId="0" fontId="1" fillId="2" borderId="56" xfId="0" applyFont="1" applyFill="1" applyBorder="1" applyAlignment="1" applyProtection="1">
      <alignment horizontal="center" vertical="center"/>
    </xf>
    <xf numFmtId="0" fontId="1" fillId="0" borderId="71" xfId="0" applyFont="1" applyBorder="1" applyAlignment="1" applyProtection="1">
      <alignment vertic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0" borderId="0" xfId="2" applyNumberFormat="1" applyFont="1" applyFill="1" applyBorder="1" applyAlignment="1" applyProtection="1">
      <alignment horizontal="center" vertical="center" wrapText="1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 wrapText="1"/>
    </xf>
    <xf numFmtId="41" fontId="1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27" xfId="0" applyNumberFormat="1" applyFont="1" applyFill="1" applyBorder="1" applyAlignment="1" applyProtection="1">
      <alignment horizontal="right" vertical="center" wrapText="1"/>
      <protection locked="0"/>
    </xf>
    <xf numFmtId="41" fontId="8" fillId="4" borderId="70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36" xfId="0" applyNumberFormat="1" applyFont="1" applyFill="1" applyBorder="1" applyAlignment="1" applyProtection="1">
      <alignment horizontal="right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41" fontId="9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41" fontId="1" fillId="4" borderId="23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29" xfId="2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horizontal="center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10" fontId="1" fillId="4" borderId="6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6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center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</xf>
    <xf numFmtId="0" fontId="1" fillId="0" borderId="71" xfId="0" applyFont="1" applyBorder="1" applyAlignment="1" applyProtection="1">
      <alignment horizontal="left" vertical="center" wrapText="1"/>
    </xf>
    <xf numFmtId="0" fontId="27" fillId="0" borderId="42" xfId="0" applyFont="1" applyFill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wrapText="1"/>
    </xf>
    <xf numFmtId="0" fontId="1" fillId="2" borderId="56" xfId="0" applyFont="1" applyFill="1" applyBorder="1" applyAlignment="1" applyProtection="1">
      <alignment horizontal="center" wrapText="1"/>
    </xf>
    <xf numFmtId="0" fontId="10" fillId="0" borderId="35" xfId="0" applyFont="1" applyFill="1" applyBorder="1" applyAlignment="1" applyProtection="1">
      <alignment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41" fontId="9" fillId="7" borderId="21" xfId="0" applyNumberFormat="1" applyFont="1" applyFill="1" applyBorder="1" applyAlignment="1" applyProtection="1">
      <alignment horizontal="right" vertical="center" wrapText="1"/>
    </xf>
    <xf numFmtId="41" fontId="9" fillId="7" borderId="31" xfId="0" applyNumberFormat="1" applyFont="1" applyFill="1" applyBorder="1" applyAlignment="1" applyProtection="1">
      <alignment horizontal="right" vertical="center" wrapText="1"/>
    </xf>
    <xf numFmtId="0" fontId="12" fillId="2" borderId="0" xfId="0" applyFont="1" applyFill="1" applyAlignment="1" applyProtection="1">
      <alignment horizontal="center"/>
    </xf>
    <xf numFmtId="0" fontId="12" fillId="2" borderId="0" xfId="0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41" fontId="1" fillId="4" borderId="56" xfId="2" applyNumberFormat="1" applyFont="1" applyFill="1" applyBorder="1" applyAlignment="1" applyProtection="1">
      <alignment horizontal="right" vertical="center" wrapText="1"/>
      <protection locked="0"/>
    </xf>
    <xf numFmtId="41" fontId="9" fillId="7" borderId="17" xfId="2" applyFont="1" applyFill="1" applyBorder="1" applyAlignment="1" applyProtection="1">
      <alignment horizontal="right" vertical="center" wrapText="1"/>
    </xf>
    <xf numFmtId="41" fontId="9" fillId="7" borderId="21" xfId="2" applyFont="1" applyFill="1" applyBorder="1" applyAlignment="1" applyProtection="1">
      <alignment horizontal="right" vertical="center" wrapText="1"/>
    </xf>
    <xf numFmtId="41" fontId="9" fillId="7" borderId="31" xfId="2" applyFont="1" applyFill="1" applyBorder="1" applyAlignment="1" applyProtection="1">
      <alignment horizontal="right" vertical="center" wrapText="1"/>
    </xf>
    <xf numFmtId="41" fontId="9" fillId="7" borderId="24" xfId="2" applyFont="1" applyFill="1" applyBorder="1" applyAlignment="1" applyProtection="1">
      <alignment horizontal="right" vertical="center" wrapText="1"/>
    </xf>
    <xf numFmtId="41" fontId="9" fillId="7" borderId="56" xfId="2" applyFont="1" applyFill="1" applyBorder="1" applyAlignment="1" applyProtection="1">
      <alignment horizontal="right" vertical="center" wrapText="1"/>
    </xf>
    <xf numFmtId="41" fontId="9" fillId="7" borderId="8" xfId="2" applyFont="1" applyFill="1" applyBorder="1" applyAlignment="1" applyProtection="1">
      <alignment horizontal="right" vertical="center" wrapText="1"/>
    </xf>
    <xf numFmtId="0" fontId="8" fillId="0" borderId="18" xfId="0" applyFont="1" applyBorder="1" applyAlignment="1" applyProtection="1">
      <alignment horizontal="left" vertical="center" wrapText="1" indent="1"/>
    </xf>
    <xf numFmtId="0" fontId="8" fillId="0" borderId="19" xfId="0" applyFont="1" applyBorder="1" applyAlignment="1" applyProtection="1">
      <alignment horizontal="left" vertical="center" wrapText="1" indent="1"/>
    </xf>
    <xf numFmtId="49" fontId="1" fillId="4" borderId="19" xfId="1" applyNumberFormat="1" applyFont="1" applyFill="1" applyBorder="1" applyAlignment="1" applyProtection="1">
      <alignment vertical="center" wrapText="1"/>
      <protection locked="0"/>
    </xf>
    <xf numFmtId="49" fontId="8" fillId="4" borderId="19" xfId="0" applyNumberFormat="1" applyFont="1" applyFill="1" applyBorder="1" applyAlignment="1" applyProtection="1">
      <alignment vertical="center" wrapText="1"/>
      <protection locked="0"/>
    </xf>
    <xf numFmtId="49" fontId="8" fillId="4" borderId="37" xfId="0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49" fontId="11" fillId="4" borderId="17" xfId="1" applyNumberFormat="1" applyFont="1" applyFill="1" applyBorder="1" applyAlignment="1" applyProtection="1">
      <alignment vertical="center" wrapText="1"/>
      <protection locked="0"/>
    </xf>
    <xf numFmtId="49" fontId="11" fillId="4" borderId="17" xfId="0" applyNumberFormat="1" applyFont="1" applyFill="1" applyBorder="1" applyAlignment="1" applyProtection="1">
      <alignment vertical="center" wrapText="1"/>
      <protection locked="0"/>
    </xf>
    <xf numFmtId="49" fontId="11" fillId="4" borderId="24" xfId="0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49" fontId="1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17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21" xfId="0" applyNumberFormat="1" applyFont="1" applyFill="1" applyBorder="1" applyAlignment="1" applyProtection="1">
      <alignment vertical="center" wrapText="1"/>
      <protection locked="0"/>
    </xf>
    <xf numFmtId="49" fontId="8" fillId="4" borderId="31" xfId="0" applyNumberFormat="1" applyFont="1" applyFill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left" vertical="center" wrapText="1"/>
    </xf>
    <xf numFmtId="0" fontId="6" fillId="0" borderId="40" xfId="0" applyFont="1" applyBorder="1" applyAlignment="1" applyProtection="1">
      <alignment vertical="center" wrapText="1"/>
    </xf>
    <xf numFmtId="0" fontId="16" fillId="0" borderId="45" xfId="0" applyFont="1" applyBorder="1" applyAlignment="1" applyProtection="1">
      <alignment horizontal="right" vertical="center" wrapText="1"/>
    </xf>
    <xf numFmtId="0" fontId="16" fillId="0" borderId="47" xfId="0" applyFont="1" applyBorder="1" applyAlignment="1" applyProtection="1">
      <alignment horizontal="right" vertical="center" wrapText="1"/>
    </xf>
    <xf numFmtId="0" fontId="8" fillId="0" borderId="42" xfId="0" applyFont="1" applyFill="1" applyBorder="1" applyAlignment="1" applyProtection="1">
      <alignment horizontal="left" vertical="center" wrapText="1" indent="1"/>
    </xf>
    <xf numFmtId="0" fontId="8" fillId="0" borderId="41" xfId="0" applyFont="1" applyFill="1" applyBorder="1" applyAlignment="1" applyProtection="1">
      <alignment horizontal="left" vertical="center" wrapText="1" indent="1"/>
    </xf>
    <xf numFmtId="0" fontId="8" fillId="0" borderId="42" xfId="0" applyFont="1" applyBorder="1" applyAlignment="1" applyProtection="1">
      <alignment horizontal="left" vertical="center" wrapText="1" indent="1"/>
    </xf>
    <xf numFmtId="0" fontId="8" fillId="0" borderId="41" xfId="0" applyFont="1" applyBorder="1" applyAlignment="1" applyProtection="1">
      <alignment horizontal="left" vertical="center" wrapText="1" indent="1"/>
    </xf>
    <xf numFmtId="0" fontId="1" fillId="0" borderId="42" xfId="0" applyFont="1" applyBorder="1" applyAlignment="1" applyProtection="1">
      <alignment horizontal="left" vertical="center" wrapText="1" indent="1"/>
    </xf>
    <xf numFmtId="0" fontId="1" fillId="4" borderId="32" xfId="0" applyFont="1" applyFill="1" applyBorder="1" applyAlignment="1" applyProtection="1">
      <alignment vertical="top"/>
      <protection locked="0"/>
    </xf>
    <xf numFmtId="0" fontId="1" fillId="4" borderId="34" xfId="0" applyFont="1" applyFill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vertical="top"/>
      <protection locked="0"/>
    </xf>
    <xf numFmtId="0" fontId="12" fillId="2" borderId="0" xfId="0" applyFont="1" applyFill="1" applyAlignment="1" applyProtection="1">
      <alignment horizontal="center"/>
    </xf>
    <xf numFmtId="0" fontId="8" fillId="0" borderId="9" xfId="0" applyFont="1" applyBorder="1" applyAlignment="1" applyProtection="1">
      <alignment vertical="center" wrapText="1"/>
    </xf>
    <xf numFmtId="0" fontId="8" fillId="0" borderId="21" xfId="0" applyFont="1" applyBorder="1" applyAlignment="1" applyProtection="1">
      <alignment vertical="center" wrapText="1"/>
    </xf>
    <xf numFmtId="0" fontId="8" fillId="4" borderId="26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9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vertical="top"/>
    </xf>
    <xf numFmtId="0" fontId="8" fillId="0" borderId="17" xfId="0" applyFont="1" applyBorder="1" applyAlignment="1" applyProtection="1">
      <alignment vertical="top"/>
    </xf>
    <xf numFmtId="0" fontId="1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17" xfId="0" applyNumberFormat="1" applyFont="1" applyFill="1" applyBorder="1" applyAlignment="1" applyProtection="1">
      <alignment horizontal="left" vertical="top" wrapText="1"/>
      <protection locked="0"/>
    </xf>
    <xf numFmtId="0" fontId="8" fillId="4" borderId="24" xfId="0" applyNumberFormat="1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0" fontId="1" fillId="0" borderId="18" xfId="0" applyFont="1" applyBorder="1" applyAlignment="1" applyProtection="1">
      <alignment vertical="top" wrapText="1"/>
    </xf>
    <xf numFmtId="0" fontId="8" fillId="0" borderId="19" xfId="0" applyFont="1" applyBorder="1" applyAlignment="1" applyProtection="1">
      <alignment vertical="top" wrapText="1"/>
    </xf>
    <xf numFmtId="0" fontId="1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19" xfId="0" applyNumberFormat="1" applyFont="1" applyFill="1" applyBorder="1" applyAlignment="1" applyProtection="1">
      <alignment horizontal="left" vertical="top" wrapText="1"/>
      <protection locked="0"/>
    </xf>
    <xf numFmtId="0" fontId="8" fillId="4" borderId="37" xfId="0" applyNumberFormat="1" applyFont="1" applyFill="1" applyBorder="1" applyAlignment="1" applyProtection="1">
      <alignment horizontal="left" vertical="top" wrapText="1"/>
      <protection locked="0"/>
    </xf>
    <xf numFmtId="41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22" xfId="0" applyFont="1" applyFill="1" applyBorder="1" applyAlignment="1" applyProtection="1">
      <alignment horizontal="left" vertical="center" wrapText="1"/>
    </xf>
    <xf numFmtId="0" fontId="1" fillId="5" borderId="23" xfId="0" applyFont="1" applyFill="1" applyBorder="1" applyAlignment="1" applyProtection="1">
      <alignment horizontal="left" vertical="center" wrapText="1"/>
    </xf>
    <xf numFmtId="41" fontId="1" fillId="4" borderId="23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</xf>
    <xf numFmtId="0" fontId="16" fillId="0" borderId="19" xfId="0" applyFont="1" applyBorder="1" applyAlignment="1" applyProtection="1">
      <alignment horizontal="left" vertical="center" wrapText="1"/>
    </xf>
    <xf numFmtId="0" fontId="1" fillId="5" borderId="9" xfId="0" applyFont="1" applyFill="1" applyBorder="1" applyAlignment="1" applyProtection="1">
      <alignment horizontal="left" vertical="center" wrapText="1"/>
    </xf>
    <xf numFmtId="0" fontId="1" fillId="5" borderId="21" xfId="0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left" vertical="center" wrapText="1"/>
    </xf>
    <xf numFmtId="0" fontId="16" fillId="5" borderId="17" xfId="0" applyFont="1" applyFill="1" applyBorder="1" applyAlignment="1" applyProtection="1">
      <alignment horizontal="left" vertical="center" wrapText="1"/>
    </xf>
    <xf numFmtId="41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</xf>
    <xf numFmtId="41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41" fontId="9" fillId="7" borderId="19" xfId="0" applyNumberFormat="1" applyFont="1" applyFill="1" applyBorder="1" applyAlignment="1" applyProtection="1">
      <alignment horizontal="right" vertical="center" wrapText="1"/>
    </xf>
    <xf numFmtId="41" fontId="9" fillId="7" borderId="37" xfId="0" applyNumberFormat="1" applyFont="1" applyFill="1" applyBorder="1" applyAlignment="1" applyProtection="1">
      <alignment horizontal="right" vertical="center" wrapText="1"/>
    </xf>
    <xf numFmtId="41" fontId="1" fillId="4" borderId="29" xfId="0" applyNumberFormat="1" applyFont="1" applyFill="1" applyBorder="1" applyAlignment="1" applyProtection="1">
      <alignment horizontal="right" vertical="center" wrapText="1"/>
      <protection locked="0"/>
    </xf>
    <xf numFmtId="41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56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32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17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0" fillId="0" borderId="19" xfId="0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left" vertical="center" wrapText="1"/>
    </xf>
    <xf numFmtId="0" fontId="1" fillId="0" borderId="33" xfId="0" applyFont="1" applyFill="1" applyBorder="1" applyAlignment="1" applyProtection="1">
      <alignment horizontal="left" vertical="center" wrapText="1"/>
    </xf>
    <xf numFmtId="0" fontId="10" fillId="0" borderId="55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0" fillId="0" borderId="5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30" xfId="0" applyFont="1" applyFill="1" applyBorder="1" applyAlignment="1" applyProtection="1">
      <alignment horizontal="left" vertical="center" wrapText="1"/>
    </xf>
    <xf numFmtId="0" fontId="0" fillId="0" borderId="17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10" fillId="0" borderId="46" xfId="0" applyFont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 wrapText="1"/>
    </xf>
    <xf numFmtId="0" fontId="0" fillId="0" borderId="36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9" fillId="0" borderId="4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0" fillId="0" borderId="23" xfId="0" applyBorder="1" applyAlignment="1" applyProtection="1">
      <alignment vertical="center"/>
    </xf>
    <xf numFmtId="0" fontId="0" fillId="0" borderId="78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wrapText="1"/>
    </xf>
    <xf numFmtId="0" fontId="10" fillId="0" borderId="60" xfId="0" applyFont="1" applyFill="1" applyBorder="1" applyAlignment="1" applyProtection="1">
      <alignment horizontal="left" wrapText="1"/>
    </xf>
    <xf numFmtId="49" fontId="10" fillId="0" borderId="35" xfId="0" applyNumberFormat="1" applyFont="1" applyFill="1" applyBorder="1" applyAlignment="1" applyProtection="1">
      <alignment horizontal="left" vertical="center"/>
    </xf>
    <xf numFmtId="49" fontId="10" fillId="0" borderId="53" xfId="0" applyNumberFormat="1" applyFont="1" applyFill="1" applyBorder="1" applyAlignment="1" applyProtection="1">
      <alignment horizontal="left" vertical="center"/>
    </xf>
    <xf numFmtId="0" fontId="16" fillId="0" borderId="4" xfId="5" applyFont="1" applyFill="1" applyBorder="1" applyAlignment="1" applyProtection="1">
      <alignment horizontal="left" vertical="center" wrapText="1"/>
    </xf>
    <xf numFmtId="0" fontId="16" fillId="0" borderId="17" xfId="5" applyFont="1" applyFill="1" applyBorder="1" applyAlignment="1" applyProtection="1">
      <alignment horizontal="left" vertical="center" wrapText="1"/>
    </xf>
    <xf numFmtId="0" fontId="16" fillId="0" borderId="27" xfId="5" applyFont="1" applyFill="1" applyBorder="1" applyAlignment="1" applyProtection="1">
      <alignment horizontal="left" vertical="center" wrapText="1"/>
    </xf>
    <xf numFmtId="0" fontId="1" fillId="0" borderId="9" xfId="5" applyFont="1" applyFill="1" applyBorder="1" applyAlignment="1" applyProtection="1">
      <alignment horizontal="left" vertical="center" wrapText="1"/>
    </xf>
    <xf numFmtId="0" fontId="1" fillId="0" borderId="21" xfId="5" applyFont="1" applyFill="1" applyBorder="1" applyAlignment="1" applyProtection="1">
      <alignment horizontal="left" vertical="center" wrapText="1"/>
    </xf>
    <xf numFmtId="41" fontId="1" fillId="4" borderId="26" xfId="5" applyNumberFormat="1" applyFont="1" applyFill="1" applyBorder="1" applyAlignment="1" applyProtection="1">
      <alignment horizontal="center" vertical="center"/>
      <protection locked="0"/>
    </xf>
    <xf numFmtId="41" fontId="1" fillId="4" borderId="39" xfId="5" applyNumberFormat="1" applyFont="1" applyFill="1" applyBorder="1" applyAlignment="1" applyProtection="1">
      <alignment horizontal="center" vertical="center"/>
      <protection locked="0"/>
    </xf>
    <xf numFmtId="41" fontId="1" fillId="4" borderId="12" xfId="5" applyNumberFormat="1" applyFont="1" applyFill="1" applyBorder="1" applyAlignment="1" applyProtection="1">
      <alignment horizontal="center" vertical="center"/>
      <protection locked="0"/>
    </xf>
    <xf numFmtId="0" fontId="1" fillId="5" borderId="10" xfId="5" applyFont="1" applyFill="1" applyBorder="1" applyAlignment="1" applyProtection="1">
      <alignment horizontal="center"/>
    </xf>
    <xf numFmtId="0" fontId="1" fillId="5" borderId="5" xfId="5" applyFont="1" applyFill="1" applyBorder="1" applyAlignment="1" applyProtection="1">
      <alignment horizontal="center"/>
    </xf>
    <xf numFmtId="41" fontId="1" fillId="4" borderId="17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27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24" xfId="10" applyNumberFormat="1" applyFont="1" applyFill="1" applyBorder="1" applyAlignment="1" applyProtection="1">
      <alignment horizontal="right" vertical="center" wrapText="1"/>
      <protection locked="0"/>
    </xf>
    <xf numFmtId="0" fontId="1" fillId="4" borderId="4" xfId="5" applyFont="1" applyFill="1" applyBorder="1" applyAlignment="1" applyProtection="1">
      <alignment horizontal="left" vertical="center" wrapText="1"/>
      <protection locked="0"/>
    </xf>
    <xf numFmtId="0" fontId="1" fillId="4" borderId="17" xfId="5" applyFont="1" applyFill="1" applyBorder="1" applyAlignment="1" applyProtection="1">
      <alignment horizontal="left" vertical="center" wrapText="1"/>
      <protection locked="0"/>
    </xf>
    <xf numFmtId="0" fontId="1" fillId="4" borderId="17" xfId="5" applyFont="1" applyFill="1" applyBorder="1" applyAlignment="1" applyProtection="1">
      <alignment horizontal="left" vertical="center"/>
      <protection locked="0"/>
    </xf>
    <xf numFmtId="0" fontId="1" fillId="4" borderId="17" xfId="5" applyFill="1" applyBorder="1" applyAlignment="1" applyProtection="1">
      <alignment horizontal="left" vertical="center"/>
      <protection locked="0"/>
    </xf>
    <xf numFmtId="0" fontId="1" fillId="4" borderId="17" xfId="5" applyFont="1" applyFill="1" applyBorder="1" applyAlignment="1" applyProtection="1">
      <alignment horizontal="center" vertical="center"/>
      <protection locked="0"/>
    </xf>
    <xf numFmtId="0" fontId="1" fillId="4" borderId="17" xfId="5" applyFill="1" applyBorder="1" applyAlignment="1" applyProtection="1">
      <alignment horizontal="center" vertical="center"/>
      <protection locked="0"/>
    </xf>
    <xf numFmtId="0" fontId="10" fillId="0" borderId="0" xfId="5" applyFont="1" applyFill="1" applyBorder="1" applyAlignment="1" applyProtection="1">
      <alignment horizontal="left" vertical="center" wrapText="1"/>
    </xf>
    <xf numFmtId="0" fontId="1" fillId="0" borderId="17" xfId="5" applyFont="1" applyBorder="1" applyAlignment="1" applyProtection="1">
      <alignment horizontal="center" vertical="center" wrapText="1"/>
    </xf>
    <xf numFmtId="0" fontId="1" fillId="0" borderId="27" xfId="5" applyFont="1" applyBorder="1" applyAlignment="1" applyProtection="1">
      <alignment horizontal="center" vertical="center" wrapText="1"/>
    </xf>
    <xf numFmtId="0" fontId="1" fillId="0" borderId="24" xfId="5" applyFont="1" applyBorder="1" applyAlignment="1" applyProtection="1">
      <alignment horizontal="center" vertical="center" wrapText="1"/>
    </xf>
    <xf numFmtId="0" fontId="10" fillId="0" borderId="9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left" vertical="center" wrapText="1"/>
    </xf>
    <xf numFmtId="0" fontId="10" fillId="0" borderId="4" xfId="5" applyFont="1" applyFill="1" applyBorder="1" applyAlignment="1" applyProtection="1">
      <alignment horizontal="left" vertical="center" wrapText="1"/>
    </xf>
    <xf numFmtId="0" fontId="10" fillId="0" borderId="17" xfId="5" applyFont="1" applyFill="1" applyBorder="1" applyAlignment="1" applyProtection="1">
      <alignment horizontal="left" vertical="center" wrapText="1"/>
    </xf>
    <xf numFmtId="0" fontId="10" fillId="0" borderId="21" xfId="5" applyFont="1" applyFill="1" applyBorder="1" applyAlignment="1" applyProtection="1">
      <alignment horizontal="center" vertical="center" wrapText="1"/>
    </xf>
    <xf numFmtId="0" fontId="10" fillId="0" borderId="17" xfId="5" applyFont="1" applyFill="1" applyBorder="1" applyAlignment="1" applyProtection="1">
      <alignment horizontal="center" vertical="center" wrapText="1"/>
    </xf>
    <xf numFmtId="0" fontId="9" fillId="0" borderId="26" xfId="5" applyFont="1" applyFill="1" applyBorder="1" applyAlignment="1" applyProtection="1">
      <alignment horizontal="center" vertical="center" wrapText="1"/>
    </xf>
    <xf numFmtId="0" fontId="9" fillId="0" borderId="39" xfId="5" applyFont="1" applyFill="1" applyBorder="1" applyAlignment="1" applyProtection="1">
      <alignment horizontal="center" vertical="center" wrapText="1"/>
    </xf>
    <xf numFmtId="0" fontId="9" fillId="0" borderId="12" xfId="5" applyFont="1" applyFill="1" applyBorder="1" applyAlignment="1" applyProtection="1">
      <alignment horizontal="center" vertical="center" wrapText="1"/>
    </xf>
    <xf numFmtId="0" fontId="1" fillId="0" borderId="4" xfId="5" applyFont="1" applyFill="1" applyBorder="1" applyAlignment="1" applyProtection="1">
      <alignment horizontal="left" vertical="center" wrapText="1"/>
    </xf>
    <xf numFmtId="0" fontId="1" fillId="0" borderId="17" xfId="5" applyFont="1" applyFill="1" applyBorder="1" applyAlignment="1" applyProtection="1">
      <alignment horizontal="left" vertical="center" wrapText="1"/>
    </xf>
    <xf numFmtId="0" fontId="1" fillId="0" borderId="18" xfId="5" applyFont="1" applyFill="1" applyBorder="1" applyAlignment="1" applyProtection="1">
      <alignment horizontal="left" vertical="center" wrapText="1"/>
    </xf>
    <xf numFmtId="0" fontId="1" fillId="0" borderId="19" xfId="5" applyFont="1" applyFill="1" applyBorder="1" applyAlignment="1" applyProtection="1">
      <alignment horizontal="left" vertical="center" wrapText="1"/>
    </xf>
    <xf numFmtId="0" fontId="1" fillId="4" borderId="18" xfId="5" applyFont="1" applyFill="1" applyBorder="1" applyAlignment="1" applyProtection="1">
      <alignment horizontal="left" vertical="center" wrapText="1"/>
      <protection locked="0"/>
    </xf>
    <xf numFmtId="0" fontId="1" fillId="4" borderId="19" xfId="5" applyFont="1" applyFill="1" applyBorder="1" applyAlignment="1" applyProtection="1">
      <alignment horizontal="left" vertical="center" wrapText="1"/>
      <protection locked="0"/>
    </xf>
    <xf numFmtId="41" fontId="1" fillId="4" borderId="27" xfId="5" applyNumberFormat="1" applyFont="1" applyFill="1" applyBorder="1" applyAlignment="1" applyProtection="1">
      <alignment horizontal="center" vertical="center"/>
      <protection locked="0"/>
    </xf>
    <xf numFmtId="41" fontId="1" fillId="4" borderId="10" xfId="5" applyNumberFormat="1" applyFont="1" applyFill="1" applyBorder="1" applyAlignment="1" applyProtection="1">
      <alignment horizontal="center" vertical="center"/>
      <protection locked="0"/>
    </xf>
    <xf numFmtId="41" fontId="1" fillId="4" borderId="5" xfId="5" applyNumberFormat="1" applyFont="1" applyFill="1" applyBorder="1" applyAlignment="1" applyProtection="1">
      <alignment horizontal="center" vertical="center"/>
      <protection locked="0"/>
    </xf>
    <xf numFmtId="41" fontId="1" fillId="4" borderId="36" xfId="5" applyNumberFormat="1" applyFont="1" applyFill="1" applyBorder="1" applyAlignment="1" applyProtection="1">
      <alignment horizontal="center" vertical="center"/>
      <protection locked="0"/>
    </xf>
    <xf numFmtId="41" fontId="1" fillId="4" borderId="14" xfId="5" applyNumberFormat="1" applyFont="1" applyFill="1" applyBorder="1" applyAlignment="1" applyProtection="1">
      <alignment horizontal="center" vertical="center"/>
      <protection locked="0"/>
    </xf>
    <xf numFmtId="41" fontId="1" fillId="4" borderId="54" xfId="5" applyNumberFormat="1" applyFont="1" applyFill="1" applyBorder="1" applyAlignment="1" applyProtection="1">
      <alignment horizontal="center" vertical="center"/>
      <protection locked="0"/>
    </xf>
    <xf numFmtId="0" fontId="1" fillId="4" borderId="19" xfId="5" applyFont="1" applyFill="1" applyBorder="1" applyAlignment="1" applyProtection="1">
      <alignment horizontal="left" vertical="center"/>
      <protection locked="0"/>
    </xf>
    <xf numFmtId="0" fontId="1" fillId="4" borderId="19" xfId="5" applyFill="1" applyBorder="1" applyAlignment="1" applyProtection="1">
      <alignment horizontal="left" vertical="center"/>
      <protection locked="0"/>
    </xf>
    <xf numFmtId="0" fontId="1" fillId="4" borderId="19" xfId="5" applyFont="1" applyFill="1" applyBorder="1" applyAlignment="1" applyProtection="1">
      <alignment horizontal="center" vertical="center"/>
      <protection locked="0"/>
    </xf>
    <xf numFmtId="0" fontId="1" fillId="4" borderId="19" xfId="5" applyFill="1" applyBorder="1" applyAlignment="1" applyProtection="1">
      <alignment horizontal="center" vertical="center"/>
      <protection locked="0"/>
    </xf>
    <xf numFmtId="41" fontId="1" fillId="4" borderId="19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36" xfId="10" applyNumberFormat="1" applyFont="1" applyFill="1" applyBorder="1" applyAlignment="1" applyProtection="1">
      <alignment horizontal="right" vertical="center" wrapText="1"/>
      <protection locked="0"/>
    </xf>
    <xf numFmtId="41" fontId="1" fillId="4" borderId="37" xfId="10" applyNumberFormat="1" applyFont="1" applyFill="1" applyBorder="1" applyAlignment="1" applyProtection="1">
      <alignment horizontal="right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20" xfId="0" applyFont="1" applyBorder="1" applyAlignment="1" applyProtection="1">
      <alignment horizontal="left" vertical="center" wrapText="1"/>
    </xf>
    <xf numFmtId="0" fontId="10" fillId="0" borderId="35" xfId="0" applyFont="1" applyFill="1" applyBorder="1" applyAlignment="1" applyProtection="1">
      <alignment horizontal="left" wrapText="1"/>
    </xf>
    <xf numFmtId="0" fontId="10" fillId="0" borderId="53" xfId="0" applyFont="1" applyFill="1" applyBorder="1" applyAlignment="1" applyProtection="1">
      <alignment horizontal="left" wrapText="1"/>
    </xf>
    <xf numFmtId="0" fontId="10" fillId="0" borderId="61" xfId="0" applyFont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left" vertical="center" wrapText="1"/>
    </xf>
    <xf numFmtId="0" fontId="1" fillId="5" borderId="10" xfId="0" applyFont="1" applyFill="1" applyBorder="1" applyAlignment="1" applyProtection="1">
      <alignment horizontal="left" vertical="center" wrapText="1"/>
    </xf>
    <xf numFmtId="0" fontId="1" fillId="5" borderId="6" xfId="0" applyFont="1" applyFill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>
      <alignment horizontal="left" vertical="center" wrapText="1"/>
    </xf>
    <xf numFmtId="0" fontId="1" fillId="0" borderId="33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0" fillId="5" borderId="0" xfId="0" applyFont="1" applyFill="1" applyBorder="1" applyAlignment="1" applyProtection="1">
      <alignment horizontal="justify" vertical="center" wrapText="1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7" xfId="0" applyFont="1" applyFill="1" applyBorder="1" applyAlignment="1" applyProtection="1">
      <alignment horizontal="left" vertical="top" wrapText="1"/>
      <protection locked="0"/>
    </xf>
    <xf numFmtId="0" fontId="1" fillId="2" borderId="31" xfId="0" applyFont="1" applyFill="1" applyBorder="1" applyAlignment="1" applyProtection="1">
      <alignment horizontal="center" vertical="center"/>
    </xf>
    <xf numFmtId="0" fontId="8" fillId="2" borderId="3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wrapText="1"/>
    </xf>
    <xf numFmtId="0" fontId="1" fillId="0" borderId="5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0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10" fillId="5" borderId="35" xfId="0" applyFont="1" applyFill="1" applyBorder="1" applyAlignment="1" applyProtection="1">
      <alignment horizontal="left" wrapText="1"/>
    </xf>
    <xf numFmtId="0" fontId="1" fillId="5" borderId="11" xfId="0" applyFont="1" applyFill="1" applyBorder="1" applyAlignment="1" applyProtection="1">
      <alignment horizontal="left" vertical="center" wrapText="1"/>
    </xf>
    <xf numFmtId="0" fontId="1" fillId="5" borderId="39" xfId="0" applyFont="1" applyFill="1" applyBorder="1" applyAlignment="1" applyProtection="1">
      <alignment horizontal="left" vertical="center" wrapText="1"/>
    </xf>
    <xf numFmtId="0" fontId="1" fillId="5" borderId="33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2" borderId="3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 vertical="center"/>
      <protection locked="0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77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 vertical="top" wrapText="1"/>
      <protection locked="0"/>
    </xf>
    <xf numFmtId="0" fontId="1" fillId="4" borderId="34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/>
    </xf>
    <xf numFmtId="49" fontId="10" fillId="5" borderId="60" xfId="0" applyNumberFormat="1" applyFont="1" applyFill="1" applyBorder="1" applyAlignment="1" applyProtection="1">
      <alignment horizontal="left"/>
    </xf>
    <xf numFmtId="0" fontId="6" fillId="3" borderId="32" xfId="0" applyNumberFormat="1" applyFont="1" applyFill="1" applyBorder="1" applyAlignment="1" applyProtection="1">
      <alignment horizontal="left" vertical="top" wrapText="1"/>
      <protection locked="0"/>
    </xf>
    <xf numFmtId="0" fontId="6" fillId="3" borderId="34" xfId="0" applyNumberFormat="1" applyFont="1" applyFill="1" applyBorder="1" applyAlignment="1" applyProtection="1">
      <alignment horizontal="left" vertical="top" wrapText="1"/>
      <protection locked="0"/>
    </xf>
    <xf numFmtId="0" fontId="6" fillId="3" borderId="7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0" borderId="67" xfId="0" applyFont="1" applyFill="1" applyBorder="1" applyAlignment="1" applyProtection="1">
      <alignment horizontal="left" vertical="center" wrapText="1"/>
    </xf>
    <xf numFmtId="0" fontId="1" fillId="0" borderId="68" xfId="0" applyFont="1" applyFill="1" applyBorder="1" applyAlignment="1" applyProtection="1">
      <alignment horizontal="left" vertical="center" wrapText="1"/>
    </xf>
    <xf numFmtId="0" fontId="1" fillId="0" borderId="69" xfId="0" applyFont="1" applyFill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horizontal="left" vertical="center" wrapText="1"/>
    </xf>
    <xf numFmtId="0" fontId="1" fillId="5" borderId="32" xfId="0" applyFont="1" applyFill="1" applyBorder="1" applyAlignment="1" applyProtection="1">
      <alignment horizontal="left" vertical="center" wrapText="1"/>
    </xf>
    <xf numFmtId="0" fontId="1" fillId="5" borderId="34" xfId="0" applyFont="1" applyFill="1" applyBorder="1" applyAlignment="1" applyProtection="1">
      <alignment vertical="center"/>
    </xf>
    <xf numFmtId="0" fontId="1" fillId="5" borderId="64" xfId="0" applyFont="1" applyFill="1" applyBorder="1" applyAlignment="1" applyProtection="1">
      <alignment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0" fillId="0" borderId="39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49" fontId="1" fillId="4" borderId="67" xfId="0" applyNumberFormat="1" applyFont="1" applyFill="1" applyBorder="1" applyAlignment="1" applyProtection="1">
      <alignment vertical="center" wrapText="1"/>
      <protection locked="0"/>
    </xf>
    <xf numFmtId="49" fontId="1" fillId="4" borderId="68" xfId="0" applyNumberFormat="1" applyFont="1" applyFill="1" applyBorder="1" applyAlignment="1" applyProtection="1">
      <alignment vertical="center" wrapText="1"/>
      <protection locked="0"/>
    </xf>
    <xf numFmtId="49" fontId="1" fillId="4" borderId="69" xfId="0" applyNumberFormat="1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49" fontId="1" fillId="4" borderId="3" xfId="0" applyNumberFormat="1" applyFont="1" applyFill="1" applyBorder="1" applyAlignment="1" applyProtection="1">
      <alignment vertical="center" wrapText="1"/>
      <protection locked="0"/>
    </xf>
    <xf numFmtId="49" fontId="1" fillId="4" borderId="10" xfId="0" applyNumberFormat="1" applyFont="1" applyFill="1" applyBorder="1" applyAlignment="1" applyProtection="1">
      <alignment vertical="center" wrapText="1"/>
      <protection locked="0"/>
    </xf>
    <xf numFmtId="49" fontId="1" fillId="4" borderId="6" xfId="0" applyNumberFormat="1" applyFont="1" applyFill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1" fillId="0" borderId="39" xfId="0" applyFont="1" applyBorder="1" applyAlignment="1" applyProtection="1"/>
    <xf numFmtId="0" fontId="1" fillId="0" borderId="12" xfId="0" applyFont="1" applyBorder="1" applyAlignment="1" applyProtection="1"/>
    <xf numFmtId="0" fontId="10" fillId="5" borderId="55" xfId="0" applyFont="1" applyFill="1" applyBorder="1" applyAlignment="1" applyProtection="1">
      <alignment horizontal="left" wrapText="1"/>
    </xf>
    <xf numFmtId="0" fontId="9" fillId="2" borderId="35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left" vertical="center"/>
    </xf>
    <xf numFmtId="0" fontId="9" fillId="5" borderId="18" xfId="0" applyFont="1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0" fontId="9" fillId="8" borderId="18" xfId="0" applyFont="1" applyFill="1" applyBorder="1" applyAlignment="1" applyProtection="1">
      <alignment horizontal="left" vertical="center" wrapText="1"/>
    </xf>
    <xf numFmtId="0" fontId="1" fillId="8" borderId="19" xfId="0" applyFont="1" applyFill="1" applyBorder="1" applyAlignment="1" applyProtection="1">
      <alignment horizontal="left" vertical="center"/>
    </xf>
    <xf numFmtId="0" fontId="1" fillId="9" borderId="32" xfId="0" applyFont="1" applyFill="1" applyBorder="1" applyAlignment="1" applyProtection="1">
      <alignment horizontal="center" vertical="top"/>
      <protection locked="0"/>
    </xf>
    <xf numFmtId="0" fontId="1" fillId="9" borderId="34" xfId="0" applyFont="1" applyFill="1" applyBorder="1" applyAlignment="1" applyProtection="1">
      <alignment horizontal="center" vertical="top"/>
      <protection locked="0"/>
    </xf>
    <xf numFmtId="0" fontId="1" fillId="9" borderId="7" xfId="0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21" xfId="0" applyFont="1" applyFill="1" applyBorder="1" applyAlignment="1" applyProtection="1">
      <alignment horizontal="left" vertical="center"/>
    </xf>
    <xf numFmtId="0" fontId="1" fillId="4" borderId="32" xfId="0" applyFont="1" applyFill="1" applyBorder="1" applyAlignment="1" applyProtection="1">
      <alignment horizontal="center" vertical="top"/>
      <protection locked="0"/>
    </xf>
    <xf numFmtId="0" fontId="1" fillId="4" borderId="34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10" fillId="8" borderId="75" xfId="0" applyFont="1" applyFill="1" applyBorder="1" applyAlignment="1" applyProtection="1">
      <alignment horizontal="left" wrapText="1"/>
    </xf>
    <xf numFmtId="0" fontId="10" fillId="8" borderId="35" xfId="0" applyFont="1" applyFill="1" applyBorder="1" applyAlignment="1" applyProtection="1">
      <alignment horizontal="left" wrapText="1"/>
    </xf>
    <xf numFmtId="0" fontId="10" fillId="8" borderId="76" xfId="0" applyFont="1" applyFill="1" applyBorder="1" applyAlignment="1" applyProtection="1">
      <alignment horizontal="left" wrapText="1"/>
    </xf>
    <xf numFmtId="0" fontId="9" fillId="5" borderId="35" xfId="0" applyFont="1" applyFill="1" applyBorder="1" applyAlignment="1" applyProtection="1">
      <alignment horizontal="left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/>
    </xf>
    <xf numFmtId="0" fontId="9" fillId="2" borderId="17" xfId="0" applyFont="1" applyFill="1" applyBorder="1" applyAlignment="1" applyProtection="1">
      <alignment horizontal="left"/>
    </xf>
    <xf numFmtId="0" fontId="9" fillId="2" borderId="18" xfId="0" applyFont="1" applyFill="1" applyBorder="1" applyAlignment="1" applyProtection="1">
      <alignment horizontal="left"/>
    </xf>
    <xf numFmtId="0" fontId="9" fillId="2" borderId="19" xfId="0" applyFont="1" applyFill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10" fillId="5" borderId="32" xfId="0" applyFont="1" applyFill="1" applyBorder="1" applyAlignment="1" applyProtection="1">
      <alignment horizontal="left" vertical="center" wrapText="1"/>
    </xf>
    <xf numFmtId="0" fontId="10" fillId="5" borderId="34" xfId="0" applyFont="1" applyFill="1" applyBorder="1" applyAlignment="1" applyProtection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right" vertical="center"/>
    </xf>
    <xf numFmtId="0" fontId="9" fillId="2" borderId="20" xfId="0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49" fontId="1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left" vertical="center" wrapText="1"/>
    </xf>
    <xf numFmtId="0" fontId="9" fillId="0" borderId="17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6" fillId="3" borderId="32" xfId="0" applyNumberFormat="1" applyFont="1" applyFill="1" applyBorder="1" applyAlignment="1" applyProtection="1">
      <alignment horizontal="center" vertical="top" wrapText="1"/>
      <protection locked="0"/>
    </xf>
    <xf numFmtId="0" fontId="6" fillId="3" borderId="34" xfId="0" applyNumberFormat="1" applyFont="1" applyFill="1" applyBorder="1" applyAlignment="1" applyProtection="1">
      <alignment horizontal="center" vertical="top" wrapText="1"/>
      <protection locked="0"/>
    </xf>
    <xf numFmtId="0" fontId="6" fillId="3" borderId="7" xfId="0" applyNumberFormat="1" applyFont="1" applyFill="1" applyBorder="1" applyAlignment="1" applyProtection="1">
      <alignment horizontal="center" vertical="top" wrapText="1"/>
      <protection locked="0"/>
    </xf>
    <xf numFmtId="49" fontId="10" fillId="5" borderId="35" xfId="0" applyNumberFormat="1" applyFont="1" applyFill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justify" vertical="center" wrapText="1"/>
    </xf>
    <xf numFmtId="0" fontId="10" fillId="0" borderId="39" xfId="0" applyFont="1" applyFill="1" applyBorder="1" applyAlignment="1" applyProtection="1">
      <alignment horizontal="justify" vertical="center" wrapText="1"/>
    </xf>
    <xf numFmtId="0" fontId="10" fillId="0" borderId="12" xfId="0" applyFont="1" applyFill="1" applyBorder="1" applyAlignment="1" applyProtection="1">
      <alignment horizontal="justify" vertical="center" wrapText="1"/>
    </xf>
    <xf numFmtId="49" fontId="1" fillId="4" borderId="3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49" fontId="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justify" vertical="center" wrapText="1"/>
    </xf>
    <xf numFmtId="0" fontId="10" fillId="0" borderId="21" xfId="0" applyFont="1" applyFill="1" applyBorder="1" applyAlignment="1" applyProtection="1">
      <alignment horizontal="justify" vertical="center" wrapText="1"/>
    </xf>
    <xf numFmtId="0" fontId="10" fillId="0" borderId="31" xfId="0" applyFont="1" applyFill="1" applyBorder="1" applyAlignment="1" applyProtection="1">
      <alignment horizontal="justify" vertical="center" wrapText="1"/>
    </xf>
    <xf numFmtId="49" fontId="1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19" xfId="0" applyNumberFormat="1" applyFont="1" applyFill="1" applyBorder="1" applyAlignment="1" applyProtection="1">
      <alignment vertical="center"/>
      <protection locked="0"/>
    </xf>
    <xf numFmtId="49" fontId="1" fillId="4" borderId="17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10" fillId="0" borderId="55" xfId="0" applyFont="1" applyFill="1" applyBorder="1" applyAlignment="1" applyProtection="1">
      <alignment horizontal="left" wrapText="1"/>
    </xf>
    <xf numFmtId="0" fontId="1" fillId="0" borderId="19" xfId="0" applyFont="1" applyBorder="1" applyAlignment="1" applyProtection="1">
      <alignment horizontal="left" vertical="center" wrapText="1"/>
    </xf>
    <xf numFmtId="0" fontId="10" fillId="0" borderId="48" xfId="0" applyFont="1" applyFill="1" applyBorder="1" applyAlignment="1" applyProtection="1">
      <alignment horizontal="left" wrapText="1"/>
    </xf>
    <xf numFmtId="0" fontId="10" fillId="0" borderId="46" xfId="0" applyFont="1" applyFill="1" applyBorder="1" applyAlignment="1" applyProtection="1">
      <alignment horizontal="left" wrapText="1"/>
    </xf>
    <xf numFmtId="0" fontId="10" fillId="0" borderId="49" xfId="0" applyFont="1" applyFill="1" applyBorder="1" applyAlignment="1" applyProtection="1">
      <alignment horizontal="left" wrapText="1"/>
    </xf>
    <xf numFmtId="49" fontId="1" fillId="4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4" borderId="34" xfId="0" applyNumberFormat="1" applyFont="1" applyFill="1" applyBorder="1" applyAlignment="1" applyProtection="1">
      <alignment horizontal="center" vertical="top" wrapText="1"/>
      <protection locked="0"/>
    </xf>
    <xf numFmtId="49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56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vertical="center" wrapText="1"/>
    </xf>
    <xf numFmtId="0" fontId="1" fillId="0" borderId="17" xfId="0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/>
    </xf>
    <xf numFmtId="20" fontId="10" fillId="2" borderId="32" xfId="0" applyNumberFormat="1" applyFont="1" applyFill="1" applyBorder="1" applyAlignment="1" applyProtection="1">
      <alignment horizontal="left" vertical="center"/>
    </xf>
    <xf numFmtId="20" fontId="10" fillId="2" borderId="34" xfId="0" applyNumberFormat="1" applyFont="1" applyFill="1" applyBorder="1" applyAlignment="1" applyProtection="1">
      <alignment horizontal="left" vertical="center"/>
    </xf>
    <xf numFmtId="20" fontId="10" fillId="2" borderId="7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3" borderId="3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1" xfId="0" applyFont="1" applyFill="1" applyBorder="1" applyAlignment="1" applyProtection="1">
      <alignment horizontal="justify" vertical="center" wrapText="1"/>
    </xf>
    <xf numFmtId="0" fontId="10" fillId="0" borderId="72" xfId="0" applyFont="1" applyFill="1" applyBorder="1" applyAlignment="1" applyProtection="1">
      <alignment horizontal="justify" vertical="center" wrapText="1"/>
    </xf>
    <xf numFmtId="0" fontId="10" fillId="0" borderId="50" xfId="0" applyFont="1" applyFill="1" applyBorder="1" applyAlignment="1" applyProtection="1">
      <alignment horizontal="justify" vertical="center" wrapText="1"/>
    </xf>
    <xf numFmtId="0" fontId="9" fillId="0" borderId="28" xfId="0" applyFont="1" applyBorder="1" applyAlignment="1" applyProtection="1">
      <alignment horizontal="left" vertical="center"/>
    </xf>
    <xf numFmtId="0" fontId="9" fillId="0" borderId="38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30" xfId="0" applyFont="1" applyBorder="1" applyAlignment="1" applyProtection="1">
      <alignment horizontal="left" vertical="center"/>
    </xf>
    <xf numFmtId="0" fontId="9" fillId="0" borderId="5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0" fontId="1" fillId="4" borderId="18" xfId="0" applyFont="1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2" xfId="0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vertical="center"/>
    </xf>
    <xf numFmtId="0" fontId="1" fillId="0" borderId="8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 applyProtection="1">
      <alignment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0" fillId="0" borderId="60" xfId="0" applyBorder="1" applyAlignment="1" applyProtection="1">
      <alignment wrapText="1"/>
    </xf>
    <xf numFmtId="0" fontId="0" fillId="0" borderId="0" xfId="0" applyAlignment="1" applyProtection="1"/>
    <xf numFmtId="0" fontId="1" fillId="0" borderId="67" xfId="0" applyFont="1" applyBorder="1" applyAlignment="1" applyProtection="1">
      <alignment horizontal="left" vertical="center" wrapText="1"/>
    </xf>
    <xf numFmtId="0" fontId="1" fillId="0" borderId="68" xfId="0" applyFont="1" applyBorder="1" applyAlignment="1" applyProtection="1">
      <alignment horizontal="left" vertical="center" wrapText="1"/>
    </xf>
    <xf numFmtId="0" fontId="1" fillId="0" borderId="7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73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30" xfId="0" applyFont="1" applyBorder="1" applyAlignment="1" applyProtection="1">
      <alignment horizontal="left" vertical="center" wrapText="1"/>
    </xf>
    <xf numFmtId="49" fontId="16" fillId="0" borderId="4" xfId="0" applyNumberFormat="1" applyFont="1" applyBorder="1" applyAlignment="1" applyProtection="1">
      <alignment horizontal="left" vertical="center" wrapText="1" indent="1"/>
    </xf>
    <xf numFmtId="49" fontId="16" fillId="0" borderId="17" xfId="0" applyNumberFormat="1" applyFont="1" applyBorder="1" applyAlignment="1" applyProtection="1">
      <alignment horizontal="left" vertical="center" wrapText="1" indent="1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56" xfId="0" applyFont="1" applyFill="1" applyBorder="1" applyAlignment="1" applyProtection="1">
      <alignment horizontal="left" vertical="center" wrapText="1"/>
    </xf>
    <xf numFmtId="164" fontId="1" fillId="4" borderId="6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1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4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1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24" xfId="0" applyNumberFormat="1" applyFont="1" applyFill="1" applyBorder="1" applyAlignment="1" applyProtection="1">
      <alignment horizontal="center" vertical="center" wrapText="1"/>
      <protection locked="0"/>
    </xf>
    <xf numFmtId="10" fontId="1" fillId="4" borderId="2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1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9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37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26" xfId="0" applyNumberFormat="1" applyFont="1" applyFill="1" applyBorder="1" applyAlignment="1" applyProtection="1">
      <alignment horizontal="right" vertical="center" wrapText="1"/>
      <protection locked="0"/>
    </xf>
    <xf numFmtId="10" fontId="1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59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" fillId="0" borderId="4" xfId="0" quotePrefix="1" applyFont="1" applyBorder="1" applyAlignment="1" applyProtection="1">
      <alignment horizontal="left" vertical="center" wrapText="1" indent="1"/>
    </xf>
    <xf numFmtId="0" fontId="1" fillId="0" borderId="17" xfId="0" applyFont="1" applyBorder="1" applyAlignment="1" applyProtection="1">
      <alignment horizontal="left" vertical="center" wrapText="1" indent="1"/>
    </xf>
    <xf numFmtId="0" fontId="1" fillId="0" borderId="18" xfId="0" quotePrefix="1" applyFont="1" applyBorder="1" applyAlignment="1" applyProtection="1">
      <alignment horizontal="left" vertical="center" wrapText="1" indent="1"/>
    </xf>
    <xf numFmtId="0" fontId="1" fillId="0" borderId="19" xfId="0" applyFont="1" applyBorder="1" applyAlignment="1" applyProtection="1">
      <alignment horizontal="left" vertical="center" wrapText="1" indent="1"/>
    </xf>
    <xf numFmtId="41" fontId="1" fillId="6" borderId="17" xfId="0" applyNumberFormat="1" applyFont="1" applyFill="1" applyBorder="1" applyAlignment="1" applyProtection="1">
      <alignment vertical="center" wrapText="1"/>
    </xf>
  </cellXfs>
  <cellStyles count="11">
    <cellStyle name="Collegamento ipertestuale" xfId="1" builtinId="8"/>
    <cellStyle name="Excel Built-in Normal" xfId="4"/>
    <cellStyle name="Migliaia [0]" xfId="2" builtinId="6"/>
    <cellStyle name="Migliaia [0] 10" xfId="8"/>
    <cellStyle name="Migliaia [0] 2" xfId="6"/>
    <cellStyle name="Migliaia [0] 2 2" xfId="10"/>
    <cellStyle name="Migliaia [0] 3" xfId="9"/>
    <cellStyle name="Normale" xfId="0" builtinId="0"/>
    <cellStyle name="Normale 2" xfId="5"/>
    <cellStyle name="Percentuale" xfId="3" builtinId="5"/>
    <cellStyle name="Percentuale 2" xfId="7"/>
  </cellStyles>
  <dxfs count="0"/>
  <tableStyles count="0" defaultTableStyle="TableStyleMedium9" defaultPivotStyle="PivotStyleLight16"/>
  <colors>
    <mruColors>
      <color rgb="FFFFFF99"/>
      <color rgb="FFCCFF66"/>
      <color rgb="FFCCFFCC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76"/>
  <sheetViews>
    <sheetView showGridLines="0" workbookViewId="0">
      <selection activeCell="F9" sqref="F9:K9"/>
    </sheetView>
  </sheetViews>
  <sheetFormatPr defaultColWidth="9.140625" defaultRowHeight="12.75"/>
  <cols>
    <col min="1" max="1" width="2.7109375" style="28" customWidth="1"/>
    <col min="2" max="12" width="8.85546875" style="28" customWidth="1"/>
    <col min="13" max="16384" width="9.140625" style="28"/>
  </cols>
  <sheetData>
    <row r="1" spans="1:12" s="26" customFormat="1" ht="24" customHeight="1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2" s="26" customFormat="1" ht="21" customHeight="1">
      <c r="A2" s="487" t="s">
        <v>250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</row>
    <row r="3" spans="1:12" ht="21" customHeight="1">
      <c r="A3" s="27"/>
      <c r="B3" s="27"/>
      <c r="C3" s="27"/>
      <c r="D3" s="27"/>
      <c r="E3" s="27"/>
    </row>
    <row r="4" spans="1:12" ht="6" customHeight="1">
      <c r="A4" s="27"/>
      <c r="B4" s="27"/>
      <c r="C4" s="27"/>
      <c r="D4" s="27"/>
      <c r="E4" s="27"/>
    </row>
    <row r="5" spans="1:12" s="32" customFormat="1" ht="15" customHeight="1" thickBot="1">
      <c r="A5" s="29" t="s">
        <v>70</v>
      </c>
      <c r="B5" s="29"/>
      <c r="C5" s="29"/>
      <c r="D5" s="29"/>
      <c r="E5" s="30"/>
      <c r="F5" s="30"/>
      <c r="G5" s="30"/>
      <c r="H5" s="30"/>
      <c r="I5" s="30"/>
      <c r="J5" s="31"/>
      <c r="K5" s="30"/>
    </row>
    <row r="6" spans="1:12" s="34" customFormat="1" ht="19.5" customHeight="1">
      <c r="A6" s="488" t="s">
        <v>7</v>
      </c>
      <c r="B6" s="489"/>
      <c r="C6" s="489"/>
      <c r="D6" s="489"/>
      <c r="E6" s="489"/>
      <c r="F6" s="490"/>
      <c r="G6" s="491"/>
      <c r="H6" s="491"/>
      <c r="I6" s="491"/>
      <c r="J6" s="491"/>
      <c r="K6" s="492"/>
      <c r="L6" s="33"/>
    </row>
    <row r="7" spans="1:12" s="34" customFormat="1" ht="26.25" customHeight="1">
      <c r="A7" s="493" t="s">
        <v>0</v>
      </c>
      <c r="B7" s="494"/>
      <c r="C7" s="494"/>
      <c r="D7" s="494"/>
      <c r="E7" s="494"/>
      <c r="F7" s="495"/>
      <c r="G7" s="496"/>
      <c r="H7" s="496"/>
      <c r="I7" s="496"/>
      <c r="J7" s="496"/>
      <c r="K7" s="497"/>
      <c r="L7" s="35"/>
    </row>
    <row r="8" spans="1:12" s="34" customFormat="1" ht="24.75" customHeight="1">
      <c r="A8" s="498" t="s">
        <v>138</v>
      </c>
      <c r="B8" s="499"/>
      <c r="C8" s="499"/>
      <c r="D8" s="499"/>
      <c r="E8" s="499"/>
      <c r="F8" s="495"/>
      <c r="G8" s="496"/>
      <c r="H8" s="496"/>
      <c r="I8" s="496"/>
      <c r="J8" s="496"/>
      <c r="K8" s="497"/>
      <c r="L8" s="35"/>
    </row>
    <row r="9" spans="1:12" s="34" customFormat="1" ht="19.5" customHeight="1">
      <c r="A9" s="498" t="s">
        <v>227</v>
      </c>
      <c r="B9" s="499"/>
      <c r="C9" s="499"/>
      <c r="D9" s="499"/>
      <c r="E9" s="499"/>
      <c r="F9" s="495"/>
      <c r="G9" s="496"/>
      <c r="H9" s="496"/>
      <c r="I9" s="496"/>
      <c r="J9" s="496"/>
      <c r="K9" s="497"/>
      <c r="L9" s="35"/>
    </row>
    <row r="10" spans="1:12" s="34" customFormat="1" ht="19.5" customHeight="1" thickBot="1">
      <c r="A10" s="500" t="s">
        <v>228</v>
      </c>
      <c r="B10" s="501"/>
      <c r="C10" s="501"/>
      <c r="D10" s="501"/>
      <c r="E10" s="501"/>
      <c r="F10" s="502"/>
      <c r="G10" s="503"/>
      <c r="H10" s="503"/>
      <c r="I10" s="503"/>
      <c r="J10" s="503"/>
      <c r="K10" s="504"/>
    </row>
    <row r="11" spans="1:12" s="34" customFormat="1">
      <c r="A11" s="36"/>
      <c r="B11" s="36"/>
      <c r="C11" s="36"/>
      <c r="D11" s="36"/>
      <c r="E11" s="36"/>
      <c r="F11" s="36"/>
      <c r="G11" s="36"/>
      <c r="H11" s="36"/>
      <c r="I11" s="36"/>
      <c r="J11" s="37"/>
      <c r="K11" s="37"/>
    </row>
    <row r="12" spans="1:12" s="34" customFormat="1">
      <c r="A12" s="36"/>
      <c r="B12" s="36"/>
      <c r="C12" s="36"/>
      <c r="D12" s="36"/>
      <c r="E12" s="36"/>
      <c r="F12" s="36"/>
      <c r="G12" s="36"/>
      <c r="H12" s="36"/>
      <c r="I12" s="36"/>
      <c r="J12" s="37"/>
      <c r="K12" s="37"/>
    </row>
    <row r="13" spans="1:12" s="32" customFormat="1" ht="15" customHeight="1">
      <c r="A13" s="38" t="s">
        <v>10</v>
      </c>
      <c r="B13" s="38"/>
      <c r="C13" s="38"/>
      <c r="D13" s="38"/>
      <c r="E13" s="39"/>
      <c r="F13" s="40"/>
      <c r="G13" s="41"/>
      <c r="I13" s="42"/>
      <c r="J13" s="43"/>
      <c r="K13" s="43"/>
    </row>
    <row r="14" spans="1:12" s="45" customFormat="1" ht="3" customHeight="1" thickBot="1">
      <c r="A14" s="44"/>
      <c r="E14" s="46"/>
      <c r="F14" s="46"/>
      <c r="G14" s="46"/>
      <c r="H14" s="46"/>
      <c r="I14" s="46"/>
    </row>
    <row r="15" spans="1:12" s="45" customFormat="1" ht="15" customHeight="1" thickBot="1">
      <c r="A15" s="146"/>
      <c r="B15" s="479" t="s">
        <v>8</v>
      </c>
      <c r="C15" s="480"/>
      <c r="D15" s="47"/>
      <c r="E15" s="48"/>
      <c r="F15" s="47"/>
      <c r="G15" s="47"/>
      <c r="H15" s="47"/>
      <c r="I15" s="47"/>
      <c r="J15" s="47"/>
    </row>
    <row r="16" spans="1:12" s="45" customFormat="1" ht="3" customHeight="1">
      <c r="A16" s="49"/>
      <c r="B16" s="50"/>
      <c r="C16" s="50"/>
      <c r="D16" s="50"/>
      <c r="E16" s="42"/>
      <c r="F16" s="42"/>
      <c r="G16" s="42"/>
      <c r="H16" s="47"/>
      <c r="I16" s="47"/>
      <c r="J16" s="47"/>
    </row>
    <row r="17" spans="1:11" s="45" customFormat="1" ht="3" customHeight="1" thickBot="1">
      <c r="A17" s="44"/>
      <c r="E17" s="42"/>
      <c r="F17" s="42"/>
      <c r="G17" s="42"/>
      <c r="H17" s="47"/>
      <c r="I17" s="47"/>
      <c r="J17" s="47"/>
    </row>
    <row r="18" spans="1:11" s="45" customFormat="1" ht="15" customHeight="1" thickBot="1">
      <c r="A18" s="146"/>
      <c r="B18" s="479" t="s">
        <v>9</v>
      </c>
      <c r="C18" s="480"/>
      <c r="D18" s="47"/>
      <c r="E18" s="48"/>
      <c r="F18" s="47"/>
      <c r="G18" s="47"/>
      <c r="H18" s="47"/>
      <c r="I18" s="47"/>
      <c r="J18" s="47"/>
    </row>
    <row r="19" spans="1:11" s="45" customFormat="1">
      <c r="A19" s="50"/>
      <c r="B19" s="50"/>
      <c r="C19" s="50"/>
      <c r="D19" s="50"/>
      <c r="E19" s="51"/>
      <c r="F19" s="51"/>
      <c r="G19" s="51"/>
      <c r="H19" s="51"/>
      <c r="I19" s="36"/>
    </row>
    <row r="20" spans="1:11" s="45" customFormat="1">
      <c r="A20" s="50"/>
      <c r="B20" s="50"/>
      <c r="C20" s="50"/>
      <c r="D20" s="50"/>
      <c r="E20" s="51"/>
      <c r="F20" s="51"/>
      <c r="G20" s="51"/>
      <c r="H20" s="51"/>
      <c r="I20" s="36"/>
    </row>
    <row r="21" spans="1:11" s="45" customFormat="1">
      <c r="A21" s="50"/>
      <c r="B21" s="50"/>
      <c r="C21" s="50"/>
      <c r="D21" s="50"/>
      <c r="E21" s="51"/>
      <c r="F21" s="51"/>
      <c r="G21" s="51"/>
      <c r="H21" s="51"/>
      <c r="I21" s="36"/>
    </row>
    <row r="22" spans="1:11" s="32" customFormat="1" ht="15" customHeight="1">
      <c r="A22" s="38" t="s">
        <v>117</v>
      </c>
      <c r="B22" s="38"/>
      <c r="C22" s="38"/>
      <c r="D22" s="38"/>
      <c r="E22" s="39"/>
      <c r="F22" s="39"/>
      <c r="G22" s="40"/>
      <c r="H22" s="41"/>
      <c r="I22" s="39"/>
      <c r="K22" s="39"/>
    </row>
    <row r="23" spans="1:11" s="45" customFormat="1" ht="3" customHeight="1" thickBot="1">
      <c r="A23" s="44"/>
      <c r="E23" s="46"/>
      <c r="F23" s="46"/>
      <c r="G23" s="46"/>
      <c r="H23" s="46"/>
      <c r="I23" s="46"/>
    </row>
    <row r="24" spans="1:11" s="45" customFormat="1" ht="15" customHeight="1" thickBot="1">
      <c r="A24" s="146"/>
      <c r="B24" s="483" t="s">
        <v>71</v>
      </c>
      <c r="C24" s="482"/>
      <c r="D24" s="52"/>
      <c r="E24" s="53"/>
      <c r="G24" s="52"/>
      <c r="H24" s="52"/>
      <c r="I24" s="52"/>
      <c r="J24" s="52"/>
    </row>
    <row r="25" spans="1:11" s="45" customFormat="1" ht="3" customHeight="1" thickBot="1">
      <c r="A25" s="54"/>
      <c r="E25" s="55"/>
      <c r="F25" s="46"/>
      <c r="G25" s="46"/>
      <c r="H25" s="46"/>
      <c r="I25" s="46"/>
    </row>
    <row r="26" spans="1:11" s="45" customFormat="1" ht="15" customHeight="1" thickBot="1">
      <c r="A26" s="146"/>
      <c r="B26" s="483" t="s">
        <v>72</v>
      </c>
      <c r="C26" s="482"/>
      <c r="D26" s="52"/>
      <c r="E26" s="53"/>
      <c r="F26" s="48"/>
      <c r="G26" s="52"/>
      <c r="H26" s="52"/>
      <c r="I26" s="52"/>
      <c r="J26" s="52"/>
    </row>
    <row r="27" spans="1:11" s="45" customFormat="1" ht="3" customHeight="1">
      <c r="A27" s="56"/>
      <c r="B27" s="57"/>
      <c r="C27" s="57"/>
      <c r="D27" s="57"/>
      <c r="E27" s="44"/>
      <c r="F27" s="58"/>
      <c r="G27" s="58"/>
      <c r="H27" s="58"/>
      <c r="I27" s="58"/>
      <c r="J27" s="44"/>
      <c r="K27" s="44"/>
    </row>
    <row r="28" spans="1:11" s="45" customFormat="1" ht="15" customHeight="1"/>
    <row r="29" spans="1:11" s="45" customFormat="1">
      <c r="A29" s="50"/>
      <c r="B29" s="50"/>
      <c r="C29" s="50"/>
      <c r="D29" s="50"/>
      <c r="E29" s="51"/>
      <c r="F29" s="51"/>
      <c r="G29" s="51"/>
      <c r="H29" s="51"/>
      <c r="I29" s="36"/>
    </row>
    <row r="30" spans="1:11" s="32" customFormat="1" ht="15" customHeight="1">
      <c r="A30" s="38" t="s">
        <v>73</v>
      </c>
      <c r="B30" s="38"/>
      <c r="C30" s="38"/>
      <c r="D30" s="38"/>
      <c r="E30" s="39"/>
      <c r="F30" s="39"/>
      <c r="G30" s="40"/>
      <c r="H30" s="41"/>
      <c r="I30" s="39"/>
      <c r="K30" s="39"/>
    </row>
    <row r="31" spans="1:11" s="45" customFormat="1" ht="3" customHeight="1" thickBot="1">
      <c r="A31" s="44"/>
      <c r="E31" s="46"/>
      <c r="F31" s="46"/>
      <c r="G31" s="46"/>
      <c r="H31" s="46"/>
      <c r="I31" s="46"/>
    </row>
    <row r="32" spans="1:11" s="45" customFormat="1" ht="15" customHeight="1" thickBot="1">
      <c r="A32" s="146"/>
      <c r="B32" s="481" t="s">
        <v>11</v>
      </c>
      <c r="C32" s="482"/>
      <c r="D32" s="52"/>
      <c r="E32" s="53"/>
      <c r="G32" s="52"/>
      <c r="H32" s="52"/>
      <c r="I32" s="52"/>
      <c r="J32" s="52"/>
    </row>
    <row r="33" spans="1:12" s="45" customFormat="1" ht="3" customHeight="1" thickBot="1">
      <c r="A33" s="54"/>
      <c r="E33" s="55"/>
      <c r="F33" s="46"/>
      <c r="G33" s="46"/>
      <c r="H33" s="46"/>
      <c r="I33" s="46"/>
    </row>
    <row r="34" spans="1:12" s="45" customFormat="1" ht="15" customHeight="1" thickBot="1">
      <c r="A34" s="146"/>
      <c r="B34" s="481" t="s">
        <v>12</v>
      </c>
      <c r="C34" s="482"/>
      <c r="D34" s="52"/>
      <c r="E34" s="53"/>
      <c r="F34" s="48"/>
      <c r="G34" s="52"/>
      <c r="H34" s="52"/>
      <c r="I34" s="52"/>
      <c r="J34" s="52"/>
    </row>
    <row r="35" spans="1:12" s="45" customFormat="1" ht="3" customHeight="1" thickBot="1">
      <c r="A35" s="56"/>
      <c r="B35" s="57"/>
      <c r="C35" s="57"/>
      <c r="D35" s="57"/>
      <c r="E35" s="44"/>
      <c r="F35" s="58"/>
      <c r="G35" s="58"/>
      <c r="H35" s="58"/>
      <c r="I35" s="58"/>
      <c r="J35" s="44"/>
      <c r="K35" s="44"/>
    </row>
    <row r="36" spans="1:12" s="45" customFormat="1" ht="15" customHeight="1" thickBot="1">
      <c r="A36" s="146"/>
      <c r="B36" s="59" t="s">
        <v>74</v>
      </c>
      <c r="C36" s="477"/>
      <c r="D36" s="478"/>
      <c r="E36" s="60"/>
      <c r="F36" s="60"/>
      <c r="G36" s="60"/>
      <c r="H36" s="60"/>
      <c r="I36" s="60"/>
      <c r="J36" s="60"/>
      <c r="K36" s="60"/>
      <c r="L36" s="61"/>
    </row>
    <row r="37" spans="1:12" ht="3" customHeight="1" thickBo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2" ht="15" customHeight="1" thickBot="1">
      <c r="A38" s="146"/>
      <c r="B38" s="62" t="s">
        <v>13</v>
      </c>
      <c r="C38" s="477"/>
      <c r="D38" s="478"/>
      <c r="E38" s="53"/>
      <c r="F38" s="53"/>
      <c r="G38" s="53"/>
      <c r="H38" s="53"/>
      <c r="I38" s="53"/>
      <c r="J38" s="53"/>
      <c r="K38" s="53"/>
    </row>
    <row r="39" spans="1:12" ht="8.25" customHeight="1">
      <c r="A39" s="60"/>
      <c r="B39" s="60"/>
      <c r="C39" s="60"/>
      <c r="D39" s="60"/>
      <c r="E39" s="53"/>
      <c r="F39" s="53"/>
      <c r="G39" s="53"/>
      <c r="H39" s="53"/>
      <c r="I39" s="53"/>
      <c r="J39" s="53"/>
      <c r="K39" s="53"/>
    </row>
    <row r="40" spans="1:12" s="65" customFormat="1" ht="13.5" customHeight="1" thickBot="1">
      <c r="A40" s="63" t="s">
        <v>118</v>
      </c>
      <c r="B40" s="63"/>
      <c r="C40" s="63"/>
      <c r="D40" s="63"/>
      <c r="E40" s="63"/>
      <c r="F40" s="63"/>
      <c r="G40" s="63"/>
      <c r="H40" s="63"/>
      <c r="I40" s="63"/>
      <c r="J40" s="63"/>
      <c r="K40" s="64"/>
    </row>
    <row r="41" spans="1:12" ht="59.25" customHeight="1" thickBot="1">
      <c r="A41" s="484"/>
      <c r="B41" s="485"/>
      <c r="C41" s="485"/>
      <c r="D41" s="485"/>
      <c r="E41" s="485"/>
      <c r="F41" s="485"/>
      <c r="G41" s="485"/>
      <c r="H41" s="485"/>
      <c r="I41" s="485"/>
      <c r="J41" s="485"/>
      <c r="K41" s="486"/>
    </row>
    <row r="42" spans="1:12" ht="15">
      <c r="A42" s="60"/>
      <c r="B42" s="60"/>
      <c r="C42" s="60"/>
      <c r="D42" s="60"/>
      <c r="E42" s="60"/>
      <c r="F42" s="60"/>
      <c r="G42" s="60"/>
      <c r="H42" s="60"/>
      <c r="I42" s="60"/>
      <c r="J42" s="60"/>
    </row>
    <row r="43" spans="1:12" s="60" customFormat="1" ht="15.75" thickBot="1">
      <c r="A43" s="475" t="s">
        <v>6</v>
      </c>
      <c r="B43" s="475"/>
      <c r="C43" s="475"/>
      <c r="D43" s="475"/>
      <c r="E43" s="475"/>
      <c r="F43" s="475"/>
      <c r="G43" s="475"/>
      <c r="H43" s="475"/>
      <c r="I43" s="476"/>
      <c r="J43" s="476"/>
    </row>
    <row r="44" spans="1:12" s="34" customFormat="1" ht="15" customHeight="1">
      <c r="A44" s="470" t="s">
        <v>1</v>
      </c>
      <c r="B44" s="471"/>
      <c r="C44" s="471"/>
      <c r="D44" s="471"/>
      <c r="E44" s="471"/>
      <c r="F44" s="472"/>
      <c r="G44" s="473"/>
      <c r="H44" s="473"/>
      <c r="I44" s="473"/>
      <c r="J44" s="473"/>
      <c r="K44" s="474"/>
      <c r="L44" s="35"/>
    </row>
    <row r="45" spans="1:12" s="34" customFormat="1" ht="15" customHeight="1">
      <c r="A45" s="460" t="s">
        <v>2</v>
      </c>
      <c r="B45" s="461"/>
      <c r="C45" s="461"/>
      <c r="D45" s="461"/>
      <c r="E45" s="461"/>
      <c r="F45" s="467"/>
      <c r="G45" s="468"/>
      <c r="H45" s="468"/>
      <c r="I45" s="468"/>
      <c r="J45" s="468"/>
      <c r="K45" s="469"/>
      <c r="L45" s="35"/>
    </row>
    <row r="46" spans="1:12" s="34" customFormat="1" ht="15" customHeight="1">
      <c r="A46" s="460" t="s">
        <v>3</v>
      </c>
      <c r="B46" s="461"/>
      <c r="C46" s="461"/>
      <c r="D46" s="461"/>
      <c r="E46" s="461"/>
      <c r="F46" s="463"/>
      <c r="G46" s="463"/>
      <c r="H46" s="463"/>
      <c r="I46" s="463"/>
      <c r="J46" s="463"/>
      <c r="K46" s="464"/>
      <c r="L46" s="35"/>
    </row>
    <row r="47" spans="1:12" s="34" customFormat="1" ht="15" customHeight="1">
      <c r="A47" s="460" t="s">
        <v>4</v>
      </c>
      <c r="B47" s="461"/>
      <c r="C47" s="461"/>
      <c r="D47" s="461"/>
      <c r="E47" s="461"/>
      <c r="F47" s="462"/>
      <c r="G47" s="463"/>
      <c r="H47" s="463"/>
      <c r="I47" s="463"/>
      <c r="J47" s="463"/>
      <c r="K47" s="464"/>
      <c r="L47" s="35"/>
    </row>
    <row r="48" spans="1:12" s="34" customFormat="1" ht="15" customHeight="1">
      <c r="A48" s="465" t="s">
        <v>5</v>
      </c>
      <c r="B48" s="466"/>
      <c r="C48" s="466"/>
      <c r="D48" s="466"/>
      <c r="E48" s="466"/>
      <c r="F48" s="467"/>
      <c r="G48" s="468"/>
      <c r="H48" s="468"/>
      <c r="I48" s="468"/>
      <c r="J48" s="468"/>
      <c r="K48" s="469"/>
      <c r="L48" s="35"/>
    </row>
    <row r="49" spans="1:12" s="34" customFormat="1" ht="15" customHeight="1">
      <c r="A49" s="460" t="s">
        <v>2</v>
      </c>
      <c r="B49" s="461"/>
      <c r="C49" s="461"/>
      <c r="D49" s="461"/>
      <c r="E49" s="461"/>
      <c r="F49" s="467"/>
      <c r="G49" s="468"/>
      <c r="H49" s="468"/>
      <c r="I49" s="468"/>
      <c r="J49" s="468"/>
      <c r="K49" s="469"/>
      <c r="L49" s="35"/>
    </row>
    <row r="50" spans="1:12" s="34" customFormat="1" ht="15" customHeight="1">
      <c r="A50" s="460" t="s">
        <v>3</v>
      </c>
      <c r="B50" s="461"/>
      <c r="C50" s="461"/>
      <c r="D50" s="461"/>
      <c r="E50" s="461"/>
      <c r="F50" s="467"/>
      <c r="G50" s="468"/>
      <c r="H50" s="468"/>
      <c r="I50" s="468"/>
      <c r="J50" s="468"/>
      <c r="K50" s="469"/>
      <c r="L50" s="35"/>
    </row>
    <row r="51" spans="1:12" s="34" customFormat="1" ht="15" customHeight="1" thickBot="1">
      <c r="A51" s="455" t="s">
        <v>4</v>
      </c>
      <c r="B51" s="456"/>
      <c r="C51" s="456"/>
      <c r="D51" s="456"/>
      <c r="E51" s="456"/>
      <c r="F51" s="457"/>
      <c r="G51" s="458"/>
      <c r="H51" s="458"/>
      <c r="I51" s="458"/>
      <c r="J51" s="458"/>
      <c r="K51" s="459"/>
      <c r="L51" s="35"/>
    </row>
    <row r="52" spans="1:12" ht="15">
      <c r="A52" s="60"/>
      <c r="B52" s="60"/>
      <c r="C52" s="66"/>
      <c r="D52" s="60"/>
      <c r="E52" s="60"/>
    </row>
    <row r="76" spans="4:4" ht="15.75">
      <c r="D76" s="67"/>
    </row>
  </sheetData>
  <sheetProtection algorithmName="SHA-512" hashValue="YrVw3x5b64SFUXKnTiiPX01BBNTp/+1vB81JO1CWsWr4r9JaDW1Y2hmy9XWBnIzpd120YmaRYAh5ASKicSzhqQ==" saltValue="SztcTCtnbiY3QWhtRL9klA==" spinCount="100000" sheet="1" objects="1" scenarios="1" selectLockedCells="1"/>
  <mergeCells count="38">
    <mergeCell ref="A8:E8"/>
    <mergeCell ref="F8:K8"/>
    <mergeCell ref="A9:E9"/>
    <mergeCell ref="F9:K9"/>
    <mergeCell ref="B15:C15"/>
    <mergeCell ref="A10:E10"/>
    <mergeCell ref="F10:K10"/>
    <mergeCell ref="A1:K1"/>
    <mergeCell ref="A2:K2"/>
    <mergeCell ref="A6:E6"/>
    <mergeCell ref="F6:K6"/>
    <mergeCell ref="A7:E7"/>
    <mergeCell ref="F7:K7"/>
    <mergeCell ref="A44:E44"/>
    <mergeCell ref="F44:K44"/>
    <mergeCell ref="A43:J43"/>
    <mergeCell ref="C36:D36"/>
    <mergeCell ref="B18:C18"/>
    <mergeCell ref="B32:C32"/>
    <mergeCell ref="B34:C34"/>
    <mergeCell ref="B24:C24"/>
    <mergeCell ref="B26:C26"/>
    <mergeCell ref="C38:D38"/>
    <mergeCell ref="A41:K41"/>
    <mergeCell ref="A45:E45"/>
    <mergeCell ref="F45:K45"/>
    <mergeCell ref="A46:E46"/>
    <mergeCell ref="F46:K46"/>
    <mergeCell ref="A50:E50"/>
    <mergeCell ref="F50:K50"/>
    <mergeCell ref="A51:E51"/>
    <mergeCell ref="F51:K51"/>
    <mergeCell ref="A47:E47"/>
    <mergeCell ref="F47:K47"/>
    <mergeCell ref="A48:E48"/>
    <mergeCell ref="F48:K48"/>
    <mergeCell ref="A49:E49"/>
    <mergeCell ref="F49:K49"/>
  </mergeCells>
  <phoneticPr fontId="5" type="noConversion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pageSetUpPr fitToPage="1"/>
  </sheetPr>
  <dimension ref="A1:BF1058"/>
  <sheetViews>
    <sheetView topLeftCell="A25" workbookViewId="0">
      <selection activeCell="A53" sqref="A53:I53"/>
    </sheetView>
  </sheetViews>
  <sheetFormatPr defaultRowHeight="12.75"/>
  <cols>
    <col min="7" max="7" width="6.7109375" customWidth="1"/>
    <col min="8" max="8" width="11.85546875" customWidth="1"/>
    <col min="9" max="10" width="12.7109375" customWidth="1"/>
  </cols>
  <sheetData>
    <row r="1" spans="1:58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357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</row>
    <row r="2" spans="1:58" ht="18">
      <c r="A2" s="228"/>
      <c r="B2" s="228"/>
      <c r="C2" s="228"/>
      <c r="D2" s="228"/>
      <c r="E2" s="228"/>
      <c r="F2" s="228"/>
      <c r="G2" s="228"/>
      <c r="H2" s="228"/>
      <c r="I2" s="223"/>
      <c r="J2" s="223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</row>
    <row r="3" spans="1:58" ht="21" thickBot="1">
      <c r="A3" s="27"/>
      <c r="B3" s="27"/>
      <c r="C3" s="27"/>
      <c r="D3" s="27"/>
      <c r="E3" s="27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</row>
    <row r="4" spans="1:58" ht="30.75" customHeight="1" thickBot="1">
      <c r="A4" s="537" t="s">
        <v>292</v>
      </c>
      <c r="B4" s="538"/>
      <c r="C4" s="538"/>
      <c r="D4" s="538"/>
      <c r="E4" s="538"/>
      <c r="F4" s="538"/>
      <c r="G4" s="538"/>
      <c r="H4" s="538"/>
      <c r="I4" s="539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</row>
    <row r="5" spans="1:58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58" ht="13.5" thickBo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58" ht="21.75" customHeight="1" thickBot="1">
      <c r="A7" s="65"/>
      <c r="B7" s="65"/>
      <c r="C7" s="65"/>
      <c r="D7" s="65"/>
      <c r="E7" s="65"/>
      <c r="F7" s="65"/>
      <c r="G7" s="65"/>
      <c r="H7" s="65"/>
      <c r="I7" s="364">
        <v>2016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8" spans="1:58" ht="13.5" thickBot="1">
      <c r="A8" s="65"/>
      <c r="B8" s="65"/>
      <c r="C8" s="65"/>
      <c r="D8" s="65"/>
      <c r="E8" s="65"/>
      <c r="F8" s="65"/>
      <c r="G8" s="65"/>
      <c r="H8" s="65"/>
      <c r="I8" s="244"/>
      <c r="J8" s="244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</row>
    <row r="9" spans="1:58" ht="26.25" thickBot="1">
      <c r="A9" s="65"/>
      <c r="B9" s="65"/>
      <c r="C9" s="65"/>
      <c r="D9" s="65"/>
      <c r="E9" s="65"/>
      <c r="F9" s="65"/>
      <c r="G9" s="65"/>
      <c r="H9" s="65"/>
      <c r="I9" s="320" t="s">
        <v>90</v>
      </c>
      <c r="J9" s="65"/>
      <c r="K9" s="65"/>
      <c r="L9" s="692" t="s">
        <v>184</v>
      </c>
      <c r="M9" s="692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</row>
    <row r="10" spans="1:58" ht="15.75" customHeight="1" thickBot="1">
      <c r="A10" s="753" t="s">
        <v>269</v>
      </c>
      <c r="B10" s="754"/>
      <c r="C10" s="754"/>
      <c r="D10" s="754"/>
      <c r="E10" s="754"/>
      <c r="F10" s="754"/>
      <c r="G10" s="754"/>
      <c r="H10" s="754"/>
      <c r="I10" s="75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</row>
    <row r="11" spans="1:58" ht="15" customHeight="1">
      <c r="A11" s="748" t="s">
        <v>195</v>
      </c>
      <c r="B11" s="749"/>
      <c r="C11" s="749"/>
      <c r="D11" s="749"/>
      <c r="E11" s="749"/>
      <c r="F11" s="749"/>
      <c r="G11" s="749"/>
      <c r="H11" s="749"/>
      <c r="I11" s="24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</row>
    <row r="12" spans="1:58" ht="15" customHeight="1">
      <c r="A12" s="545" t="s">
        <v>196</v>
      </c>
      <c r="B12" s="741"/>
      <c r="C12" s="741"/>
      <c r="D12" s="741"/>
      <c r="E12" s="741"/>
      <c r="F12" s="741"/>
      <c r="G12" s="741"/>
      <c r="H12" s="741"/>
      <c r="I12" s="246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</row>
    <row r="13" spans="1:58" ht="15" customHeight="1">
      <c r="A13" s="545" t="s">
        <v>197</v>
      </c>
      <c r="B13" s="741"/>
      <c r="C13" s="741"/>
      <c r="D13" s="741"/>
      <c r="E13" s="741"/>
      <c r="F13" s="741"/>
      <c r="G13" s="741"/>
      <c r="H13" s="741"/>
      <c r="I13" s="246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</row>
    <row r="14" spans="1:58" ht="15" customHeight="1">
      <c r="A14" s="545" t="s">
        <v>214</v>
      </c>
      <c r="B14" s="741"/>
      <c r="C14" s="741"/>
      <c r="D14" s="741"/>
      <c r="E14" s="741"/>
      <c r="F14" s="741"/>
      <c r="G14" s="741"/>
      <c r="H14" s="741"/>
      <c r="I14" s="246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</row>
    <row r="15" spans="1:58" ht="15" customHeight="1">
      <c r="A15" s="545" t="s">
        <v>198</v>
      </c>
      <c r="B15" s="741"/>
      <c r="C15" s="741"/>
      <c r="D15" s="741"/>
      <c r="E15" s="741"/>
      <c r="F15" s="741"/>
      <c r="G15" s="741"/>
      <c r="H15" s="741"/>
      <c r="I15" s="246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</row>
    <row r="16" spans="1:58" ht="15" customHeight="1">
      <c r="A16" s="545" t="s">
        <v>192</v>
      </c>
      <c r="B16" s="741"/>
      <c r="C16" s="741"/>
      <c r="D16" s="741"/>
      <c r="E16" s="741"/>
      <c r="F16" s="741"/>
      <c r="G16" s="741"/>
      <c r="H16" s="741"/>
      <c r="I16" s="246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58" ht="15" customHeight="1">
      <c r="A17" s="545" t="s">
        <v>193</v>
      </c>
      <c r="B17" s="741"/>
      <c r="C17" s="741"/>
      <c r="D17" s="741"/>
      <c r="E17" s="741"/>
      <c r="F17" s="741"/>
      <c r="G17" s="741"/>
      <c r="H17" s="741"/>
      <c r="I17" s="246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</row>
    <row r="18" spans="1:58" ht="15" customHeight="1" thickBot="1">
      <c r="A18" s="743" t="s">
        <v>272</v>
      </c>
      <c r="B18" s="744"/>
      <c r="C18" s="744"/>
      <c r="D18" s="744"/>
      <c r="E18" s="744"/>
      <c r="F18" s="744"/>
      <c r="G18" s="744"/>
      <c r="H18" s="744"/>
      <c r="I18" s="247">
        <f>+I11+I12+I13+I14+I15+I16+I17</f>
        <v>0</v>
      </c>
      <c r="J18" s="65"/>
      <c r="K18" s="65"/>
      <c r="L18" s="220" t="str">
        <f>IF('3. Info patrimoniali V.M. '!M19-'9.OICR'!I18=0,"0","errore")</f>
        <v>0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</row>
    <row r="19" spans="1:58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</row>
    <row r="20" spans="1:58" ht="13.5" thickBot="1">
      <c r="A20" s="248" t="s">
        <v>194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ht="39.75" customHeight="1" thickBot="1">
      <c r="A21" s="745"/>
      <c r="B21" s="746"/>
      <c r="C21" s="746"/>
      <c r="D21" s="746"/>
      <c r="E21" s="746"/>
      <c r="F21" s="746"/>
      <c r="G21" s="746"/>
      <c r="H21" s="746"/>
      <c r="I21" s="747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</row>
    <row r="22" spans="1:58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</row>
    <row r="23" spans="1:58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</row>
    <row r="24" spans="1:58" ht="15.75" thickBot="1">
      <c r="A24" s="736" t="s">
        <v>280</v>
      </c>
      <c r="B24" s="667"/>
      <c r="C24" s="667"/>
      <c r="D24" s="667"/>
      <c r="E24" s="667"/>
      <c r="F24" s="667"/>
      <c r="G24" s="667"/>
      <c r="H24" s="667"/>
      <c r="I24" s="667"/>
      <c r="J24" s="358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</row>
    <row r="25" spans="1:58" ht="15" customHeight="1">
      <c r="A25" s="547" t="s">
        <v>199</v>
      </c>
      <c r="B25" s="742"/>
      <c r="C25" s="742"/>
      <c r="D25" s="742"/>
      <c r="E25" s="742"/>
      <c r="F25" s="742"/>
      <c r="G25" s="742"/>
      <c r="H25" s="742"/>
      <c r="I25" s="236"/>
      <c r="J25" s="65"/>
      <c r="K25" s="65"/>
      <c r="L25" s="279" t="str">
        <f>IF('3. Info patrimoniali V.M. '!M21-I25=0,"0","errore")</f>
        <v>0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</row>
    <row r="26" spans="1:58" ht="15" customHeight="1">
      <c r="A26" s="518" t="s">
        <v>215</v>
      </c>
      <c r="B26" s="738"/>
      <c r="C26" s="738"/>
      <c r="D26" s="738"/>
      <c r="E26" s="738"/>
      <c r="F26" s="738"/>
      <c r="G26" s="738"/>
      <c r="H26" s="738"/>
      <c r="I26" s="328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</row>
    <row r="27" spans="1:58" ht="15" customHeight="1">
      <c r="A27" s="518" t="s">
        <v>330</v>
      </c>
      <c r="B27" s="738"/>
      <c r="C27" s="738"/>
      <c r="D27" s="738"/>
      <c r="E27" s="738"/>
      <c r="F27" s="738"/>
      <c r="G27" s="738"/>
      <c r="H27" s="738"/>
      <c r="I27" s="328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</row>
    <row r="28" spans="1:58" ht="15" customHeight="1">
      <c r="A28" s="518" t="s">
        <v>84</v>
      </c>
      <c r="B28" s="738"/>
      <c r="C28" s="738"/>
      <c r="D28" s="738"/>
      <c r="E28" s="738"/>
      <c r="F28" s="738"/>
      <c r="G28" s="738"/>
      <c r="H28" s="738"/>
      <c r="I28" s="328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58" ht="15" customHeight="1">
      <c r="A29" s="518" t="s">
        <v>191</v>
      </c>
      <c r="B29" s="738"/>
      <c r="C29" s="738"/>
      <c r="D29" s="738"/>
      <c r="E29" s="738"/>
      <c r="F29" s="738"/>
      <c r="G29" s="738"/>
      <c r="H29" s="738"/>
      <c r="I29" s="328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</row>
    <row r="30" spans="1:58" ht="15" customHeight="1" thickBot="1">
      <c r="A30" s="739" t="s">
        <v>302</v>
      </c>
      <c r="B30" s="740"/>
      <c r="C30" s="740"/>
      <c r="D30" s="740"/>
      <c r="E30" s="740"/>
      <c r="F30" s="740"/>
      <c r="G30" s="740"/>
      <c r="H30" s="740"/>
      <c r="I30" s="85">
        <f>+I25+I26+I27+I28+I29</f>
        <v>0</v>
      </c>
      <c r="J30" s="65"/>
      <c r="K30" s="65"/>
      <c r="L30" s="220" t="str">
        <f>IF('3. Info patrimoniali V.M. '!M20-'9.OICR'!I30=0,"0","errore")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</row>
    <row r="31" spans="1:58">
      <c r="A31" s="118"/>
      <c r="B31" s="118"/>
      <c r="C31" s="118"/>
      <c r="D31" s="118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</row>
    <row r="32" spans="1:58" ht="13.5" thickBot="1">
      <c r="A32" s="117" t="s">
        <v>194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</row>
    <row r="33" spans="1:58" ht="39" customHeight="1" thickBot="1">
      <c r="A33" s="750"/>
      <c r="B33" s="751"/>
      <c r="C33" s="751"/>
      <c r="D33" s="751"/>
      <c r="E33" s="751"/>
      <c r="F33" s="751"/>
      <c r="G33" s="751"/>
      <c r="H33" s="751"/>
      <c r="I33" s="752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</row>
    <row r="34" spans="1:58" ht="18.75" customHeight="1" thickBo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</row>
    <row r="35" spans="1:58" ht="21.75" customHeight="1" thickBot="1">
      <c r="A35" s="65"/>
      <c r="B35" s="65"/>
      <c r="C35" s="65"/>
      <c r="D35" s="65"/>
      <c r="E35" s="65"/>
      <c r="F35" s="65"/>
      <c r="G35" s="65"/>
      <c r="H35" s="757">
        <v>2016</v>
      </c>
      <c r="I35" s="758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</row>
    <row r="36" spans="1:58" ht="10.5" customHeight="1" thickBot="1">
      <c r="A36" s="65"/>
      <c r="B36" s="65"/>
      <c r="C36" s="65"/>
      <c r="D36" s="65"/>
      <c r="E36" s="65"/>
      <c r="F36" s="65"/>
      <c r="G36" s="65"/>
      <c r="H36" s="65"/>
      <c r="I36" s="117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</row>
    <row r="37" spans="1:58" ht="25.5" customHeight="1" thickBot="1">
      <c r="A37" s="65"/>
      <c r="B37" s="65"/>
      <c r="C37" s="65"/>
      <c r="D37" s="65"/>
      <c r="E37" s="65"/>
      <c r="F37" s="65"/>
      <c r="G37" s="65"/>
      <c r="H37" s="759" t="s">
        <v>90</v>
      </c>
      <c r="I37" s="760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</row>
    <row r="38" spans="1:58" ht="9.75" customHeight="1" thickBot="1">
      <c r="A38" s="65"/>
      <c r="B38" s="65"/>
      <c r="C38" s="65"/>
      <c r="D38" s="65"/>
      <c r="E38" s="65"/>
      <c r="F38" s="65"/>
      <c r="G38" s="65"/>
      <c r="H38" s="65"/>
      <c r="I38" s="3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</row>
    <row r="39" spans="1:58" ht="26.25" customHeight="1" thickBot="1">
      <c r="A39" s="65"/>
      <c r="B39" s="65"/>
      <c r="C39" s="65"/>
      <c r="D39" s="65"/>
      <c r="E39" s="65"/>
      <c r="F39" s="65"/>
      <c r="G39" s="65"/>
      <c r="H39" s="398" t="s">
        <v>269</v>
      </c>
      <c r="I39" s="404" t="s">
        <v>308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</row>
    <row r="40" spans="1:58" ht="18.75" customHeight="1" thickBot="1">
      <c r="A40" s="737" t="s">
        <v>294</v>
      </c>
      <c r="B40" s="737"/>
      <c r="C40" s="737"/>
      <c r="D40" s="737"/>
      <c r="E40" s="737"/>
      <c r="F40" s="737"/>
      <c r="G40" s="737"/>
      <c r="H40" s="737"/>
      <c r="I40" s="737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</row>
    <row r="41" spans="1:58" ht="15" customHeight="1">
      <c r="A41" s="547" t="s">
        <v>14</v>
      </c>
      <c r="B41" s="548"/>
      <c r="C41" s="548"/>
      <c r="D41" s="548"/>
      <c r="E41" s="548"/>
      <c r="F41" s="548"/>
      <c r="G41" s="548"/>
      <c r="H41" s="148"/>
      <c r="I41" s="23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</row>
    <row r="42" spans="1:58" ht="15" customHeight="1">
      <c r="A42" s="518" t="s">
        <v>270</v>
      </c>
      <c r="B42" s="519"/>
      <c r="C42" s="519"/>
      <c r="D42" s="519"/>
      <c r="E42" s="519"/>
      <c r="F42" s="519"/>
      <c r="G42" s="519"/>
      <c r="H42" s="327"/>
      <c r="I42" s="328"/>
      <c r="J42" s="65"/>
      <c r="K42" s="65"/>
      <c r="L42" s="313" t="str">
        <f>IF(H42-'10. OICVM#TDE'!G20-'10. OICVM#TDE'!H20=0,"0","errore")</f>
        <v>0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</row>
    <row r="43" spans="1:58" ht="15" customHeight="1">
      <c r="A43" s="545" t="s">
        <v>30</v>
      </c>
      <c r="B43" s="546"/>
      <c r="C43" s="546"/>
      <c r="D43" s="546"/>
      <c r="E43" s="546"/>
      <c r="F43" s="546"/>
      <c r="G43" s="546"/>
      <c r="H43" s="327"/>
      <c r="I43" s="328"/>
      <c r="J43" s="65"/>
      <c r="K43" s="65"/>
      <c r="L43" s="322" t="str">
        <f>IF(H43-'11. OICVM#TCA'!G19=0,"0","errore")</f>
        <v>0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</row>
    <row r="44" spans="1:58" ht="15" customHeight="1">
      <c r="A44" s="545" t="s">
        <v>269</v>
      </c>
      <c r="B44" s="546"/>
      <c r="C44" s="546"/>
      <c r="D44" s="546"/>
      <c r="E44" s="546"/>
      <c r="F44" s="546"/>
      <c r="G44" s="546"/>
      <c r="H44" s="327"/>
      <c r="I44" s="328"/>
      <c r="J44" s="65"/>
      <c r="K44" s="65"/>
      <c r="L44" s="397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</row>
    <row r="45" spans="1:58" ht="15" customHeight="1">
      <c r="A45" s="545" t="s">
        <v>316</v>
      </c>
      <c r="B45" s="546"/>
      <c r="C45" s="546"/>
      <c r="D45" s="546"/>
      <c r="E45" s="546"/>
      <c r="F45" s="546"/>
      <c r="G45" s="546"/>
      <c r="H45" s="916"/>
      <c r="I45" s="328"/>
      <c r="J45" s="65"/>
      <c r="K45" s="65"/>
      <c r="L45" s="397"/>
      <c r="M45" s="39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</row>
    <row r="46" spans="1:58" ht="15" customHeight="1">
      <c r="A46" s="545" t="s">
        <v>16</v>
      </c>
      <c r="B46" s="546"/>
      <c r="C46" s="546"/>
      <c r="D46" s="546"/>
      <c r="E46" s="546"/>
      <c r="F46" s="546"/>
      <c r="G46" s="546"/>
      <c r="H46" s="916"/>
      <c r="I46" s="328"/>
      <c r="J46" s="65"/>
      <c r="K46" s="65"/>
      <c r="L46" s="343"/>
      <c r="M46" s="381" t="str">
        <f>IF(I46-'13. FIA IMM'!H18=0,"0","errore")</f>
        <v>0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</row>
    <row r="47" spans="1:58" ht="15" customHeight="1">
      <c r="A47" s="545" t="s">
        <v>218</v>
      </c>
      <c r="B47" s="546"/>
      <c r="C47" s="546"/>
      <c r="D47" s="546"/>
      <c r="E47" s="546"/>
      <c r="F47" s="546"/>
      <c r="G47" s="546"/>
      <c r="H47" s="327"/>
      <c r="I47" s="328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</row>
    <row r="48" spans="1:58" ht="15" customHeight="1">
      <c r="A48" s="765" t="s">
        <v>268</v>
      </c>
      <c r="B48" s="766"/>
      <c r="C48" s="766"/>
      <c r="D48" s="766"/>
      <c r="E48" s="766"/>
      <c r="F48" s="766"/>
      <c r="G48" s="766"/>
      <c r="H48" s="368">
        <f>+H41+H42+H43+H44+H47</f>
        <v>0</v>
      </c>
      <c r="I48" s="370">
        <f>+I41+I42+I43+I44+I45+I46+I47</f>
        <v>0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</row>
    <row r="49" spans="1:58" ht="15" customHeight="1">
      <c r="A49" s="761" t="s">
        <v>295</v>
      </c>
      <c r="B49" s="762"/>
      <c r="C49" s="762"/>
      <c r="D49" s="762"/>
      <c r="E49" s="762"/>
      <c r="F49" s="762"/>
      <c r="G49" s="762"/>
      <c r="H49" s="327"/>
      <c r="I49" s="328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</row>
    <row r="50" spans="1:58" ht="15" customHeight="1" thickBot="1">
      <c r="A50" s="763" t="s">
        <v>323</v>
      </c>
      <c r="B50" s="764"/>
      <c r="C50" s="764"/>
      <c r="D50" s="764"/>
      <c r="E50" s="764"/>
      <c r="F50" s="764"/>
      <c r="G50" s="764"/>
      <c r="H50" s="203">
        <f>H48-H49</f>
        <v>0</v>
      </c>
      <c r="I50" s="85">
        <f>I48-I49</f>
        <v>0</v>
      </c>
      <c r="J50" s="65"/>
      <c r="K50" s="65"/>
      <c r="L50" s="419" t="str">
        <f>IF(H50-'3. Info patrimoniali V.M. '!M19=0,"0","errore")</f>
        <v>0</v>
      </c>
      <c r="M50" s="419" t="str">
        <f>IF(I50-'3. Info patrimoniali V.M. '!M21=0,"0","errore")</f>
        <v>0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</row>
    <row r="51" spans="1:58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</row>
    <row r="52" spans="1:58" ht="13.5" customHeight="1" thickBot="1">
      <c r="A52" s="756" t="s">
        <v>293</v>
      </c>
      <c r="B52" s="756"/>
      <c r="C52" s="756"/>
      <c r="D52" s="756"/>
      <c r="E52" s="756"/>
      <c r="F52" s="756"/>
      <c r="G52" s="756"/>
      <c r="H52" s="756"/>
      <c r="I52" s="756"/>
      <c r="J52" s="369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58" ht="51" customHeight="1" thickBot="1">
      <c r="A53" s="693"/>
      <c r="B53" s="694"/>
      <c r="C53" s="694"/>
      <c r="D53" s="694"/>
      <c r="E53" s="694"/>
      <c r="F53" s="694"/>
      <c r="G53" s="694"/>
      <c r="H53" s="694"/>
      <c r="I53" s="69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</row>
    <row r="54" spans="1:58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</row>
    <row r="55" spans="1:58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</row>
    <row r="56" spans="1:58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</row>
    <row r="57" spans="1:58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</row>
    <row r="58" spans="1:5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</row>
    <row r="59" spans="1:58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</row>
    <row r="60" spans="1:58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</row>
    <row r="61" spans="1:58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</row>
    <row r="62" spans="1:58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</row>
    <row r="63" spans="1:58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</row>
    <row r="64" spans="1:58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</row>
    <row r="65" spans="1:58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</row>
    <row r="66" spans="1:58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</row>
    <row r="67" spans="1:58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</row>
    <row r="68" spans="1:5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</row>
    <row r="69" spans="1:58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</row>
    <row r="70" spans="1:5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</row>
    <row r="71" spans="1:5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</row>
    <row r="72" spans="1:5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</row>
    <row r="73" spans="1:5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</row>
    <row r="74" spans="1:5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</row>
    <row r="75" spans="1:5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1:5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</row>
    <row r="77" spans="1:5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pans="1:5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</row>
    <row r="79" spans="1:5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</row>
    <row r="80" spans="1:5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</row>
    <row r="81" spans="1:5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</row>
    <row r="82" spans="1:5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</row>
    <row r="83" spans="1:5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</row>
    <row r="84" spans="1:5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</row>
    <row r="85" spans="1:5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</row>
    <row r="86" spans="1:5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</row>
    <row r="87" spans="1:5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</row>
    <row r="88" spans="1:5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</row>
    <row r="89" spans="1:5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</row>
    <row r="90" spans="1:5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</row>
    <row r="91" spans="1:5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</row>
    <row r="92" spans="1:58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</row>
    <row r="93" spans="1:58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</row>
    <row r="94" spans="1:58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</row>
    <row r="95" spans="1:58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</row>
    <row r="96" spans="1:58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</row>
    <row r="97" spans="1:58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</row>
    <row r="98" spans="1:58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</row>
    <row r="99" spans="1:58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</row>
    <row r="100" spans="1:58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</row>
    <row r="101" spans="1:58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</row>
    <row r="102" spans="1:58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</row>
    <row r="103" spans="1:58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</row>
    <row r="104" spans="1:58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</row>
    <row r="105" spans="1:58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</row>
    <row r="106" spans="1:58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</row>
    <row r="107" spans="1:58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</row>
    <row r="108" spans="1:58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</row>
    <row r="109" spans="1:58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</row>
    <row r="110" spans="1:58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</row>
    <row r="111" spans="1:58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</row>
    <row r="112" spans="1:58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</row>
    <row r="113" spans="1:58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</row>
    <row r="114" spans="1:58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</row>
    <row r="115" spans="1:58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</row>
    <row r="116" spans="1:58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</row>
    <row r="117" spans="1:58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</row>
    <row r="118" spans="1:58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</row>
    <row r="119" spans="1:58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</row>
    <row r="120" spans="1:58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</row>
    <row r="121" spans="1:58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</row>
    <row r="122" spans="1:58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</row>
    <row r="123" spans="1:58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</row>
    <row r="124" spans="1:58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</row>
    <row r="125" spans="1:58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</row>
    <row r="126" spans="1:58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</row>
    <row r="127" spans="1:58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</row>
    <row r="128" spans="1:58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</row>
    <row r="129" spans="1:58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</row>
    <row r="130" spans="1:58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</row>
    <row r="131" spans="1:58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</row>
    <row r="132" spans="1:58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</row>
    <row r="133" spans="1:58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</row>
    <row r="134" spans="1:58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</row>
    <row r="135" spans="1:58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</row>
    <row r="136" spans="1:58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</row>
    <row r="137" spans="1:58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</row>
    <row r="138" spans="1:58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</row>
    <row r="139" spans="1:58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</row>
    <row r="140" spans="1:58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</row>
    <row r="141" spans="1:58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</row>
    <row r="142" spans="1:58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</row>
    <row r="143" spans="1:58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</row>
    <row r="144" spans="1:58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</row>
    <row r="145" spans="1:58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</row>
    <row r="146" spans="1:58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</row>
    <row r="147" spans="1:58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</row>
    <row r="148" spans="1:5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</row>
    <row r="149" spans="1:58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</row>
    <row r="150" spans="1:58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</row>
    <row r="151" spans="1:58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</row>
    <row r="152" spans="1:58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</row>
    <row r="153" spans="1:58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</row>
    <row r="154" spans="1:58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</row>
    <row r="155" spans="1:58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</row>
    <row r="156" spans="1:58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</row>
    <row r="157" spans="1:58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</row>
    <row r="158" spans="1:58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</row>
    <row r="159" spans="1:58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</row>
    <row r="160" spans="1:58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</row>
    <row r="161" spans="1:58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</row>
    <row r="162" spans="1:58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</row>
    <row r="163" spans="1:58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</row>
    <row r="164" spans="1:58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</row>
    <row r="165" spans="1:58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</row>
    <row r="166" spans="1:58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</row>
    <row r="167" spans="1:58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</row>
    <row r="168" spans="1:5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</row>
    <row r="169" spans="1:58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</row>
    <row r="170" spans="1:58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</row>
    <row r="171" spans="1:58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</row>
    <row r="172" spans="1:58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</row>
    <row r="173" spans="1:58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</row>
    <row r="174" spans="1:58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</row>
    <row r="175" spans="1:58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</row>
    <row r="176" spans="1:58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</row>
    <row r="177" spans="1:58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</row>
    <row r="178" spans="1:58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</row>
    <row r="179" spans="1:58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</row>
    <row r="180" spans="1:58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</row>
    <row r="181" spans="1:58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</row>
    <row r="182" spans="1:58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</row>
    <row r="183" spans="1:58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</row>
    <row r="184" spans="1:58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</row>
    <row r="185" spans="1:58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</row>
    <row r="186" spans="1:58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</row>
    <row r="187" spans="1:58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</row>
    <row r="188" spans="1:58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</row>
    <row r="189" spans="1:58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</row>
    <row r="190" spans="1:58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</row>
    <row r="191" spans="1:58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</row>
    <row r="192" spans="1:58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</row>
    <row r="193" spans="1:58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</row>
    <row r="194" spans="1:58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</row>
    <row r="195" spans="1:58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</row>
    <row r="196" spans="1:58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</row>
    <row r="197" spans="1:58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</row>
    <row r="198" spans="1:58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</row>
    <row r="199" spans="1:58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</row>
    <row r="200" spans="1:58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</row>
    <row r="201" spans="1:58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</row>
    <row r="202" spans="1:58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</row>
    <row r="203" spans="1:58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</row>
    <row r="204" spans="1:58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</row>
    <row r="205" spans="1:58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</row>
    <row r="206" spans="1:58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</row>
    <row r="207" spans="1:58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</row>
    <row r="208" spans="1:58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</row>
    <row r="209" spans="1:58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</row>
    <row r="210" spans="1:58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</row>
    <row r="211" spans="1:58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</row>
    <row r="212" spans="1:58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</row>
    <row r="213" spans="1:58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</row>
    <row r="214" spans="1:58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</row>
    <row r="215" spans="1:58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</row>
    <row r="216" spans="1:58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</row>
    <row r="217" spans="1:58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</row>
    <row r="218" spans="1:58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</row>
    <row r="219" spans="1:58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</row>
    <row r="220" spans="1:58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</row>
    <row r="221" spans="1:58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</row>
    <row r="222" spans="1:58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</row>
    <row r="223" spans="1:58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</row>
    <row r="224" spans="1:58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</row>
    <row r="225" spans="1:58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</row>
    <row r="226" spans="1:58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</row>
    <row r="227" spans="1:58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</row>
    <row r="228" spans="1:5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</row>
    <row r="229" spans="1:58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  <c r="AU229" s="65"/>
      <c r="AV229" s="65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</row>
    <row r="230" spans="1:58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65"/>
      <c r="AL230" s="65"/>
      <c r="AM230" s="65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</row>
    <row r="231" spans="1:58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</row>
    <row r="232" spans="1:58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</row>
    <row r="233" spans="1:58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65"/>
      <c r="AL233" s="65"/>
      <c r="AM233" s="65"/>
      <c r="AN233" s="65"/>
      <c r="AO233" s="65"/>
      <c r="AP233" s="65"/>
      <c r="AQ233" s="65"/>
      <c r="AR233" s="65"/>
      <c r="AS233" s="65"/>
      <c r="AT233" s="65"/>
      <c r="AU233" s="65"/>
      <c r="AV233" s="65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</row>
    <row r="234" spans="1:58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</row>
    <row r="235" spans="1:58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65"/>
      <c r="AL235" s="65"/>
      <c r="AM235" s="65"/>
      <c r="AN235" s="65"/>
      <c r="AO235" s="65"/>
      <c r="AP235" s="65"/>
      <c r="AQ235" s="65"/>
      <c r="AR235" s="65"/>
      <c r="AS235" s="65"/>
      <c r="AT235" s="65"/>
      <c r="AU235" s="65"/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</row>
    <row r="236" spans="1:58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</row>
    <row r="237" spans="1:58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</row>
    <row r="238" spans="1:5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</row>
    <row r="239" spans="1:58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</row>
    <row r="240" spans="1:58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</row>
    <row r="241" spans="1:58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</row>
    <row r="242" spans="1:58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</row>
    <row r="243" spans="1:58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</row>
    <row r="244" spans="1:58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/>
      <c r="AS244" s="65"/>
      <c r="AT244" s="65"/>
      <c r="AU244" s="65"/>
      <c r="AV244" s="65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</row>
    <row r="245" spans="1:58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</row>
    <row r="246" spans="1:58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</row>
    <row r="247" spans="1:58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/>
      <c r="AS247" s="65"/>
      <c r="AT247" s="65"/>
      <c r="AU247" s="65"/>
      <c r="AV247" s="65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</row>
    <row r="248" spans="1:5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/>
      <c r="AS248" s="65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</row>
    <row r="249" spans="1:58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</row>
    <row r="250" spans="1:58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  <c r="AU250" s="65"/>
      <c r="AV250" s="65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</row>
    <row r="251" spans="1:58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</row>
    <row r="252" spans="1:58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</row>
    <row r="253" spans="1:58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</row>
    <row r="254" spans="1:58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/>
      <c r="AS254" s="65"/>
      <c r="AT254" s="65"/>
      <c r="AU254" s="65"/>
      <c r="AV254" s="65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</row>
    <row r="255" spans="1:58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</row>
    <row r="256" spans="1:58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</row>
    <row r="257" spans="1:58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  <c r="AU257" s="65"/>
      <c r="AV257" s="65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</row>
    <row r="258" spans="1:5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/>
      <c r="AS258" s="65"/>
      <c r="AT258" s="65"/>
      <c r="AU258" s="65"/>
      <c r="AV258" s="65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</row>
    <row r="259" spans="1:58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</row>
    <row r="260" spans="1:58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</row>
    <row r="261" spans="1:58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</row>
    <row r="262" spans="1:58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</row>
    <row r="263" spans="1:58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/>
      <c r="AS263" s="65"/>
      <c r="AT263" s="65"/>
      <c r="AU263" s="65"/>
      <c r="AV263" s="65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</row>
    <row r="264" spans="1:58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/>
      <c r="AS264" s="65"/>
      <c r="AT264" s="65"/>
      <c r="AU264" s="65"/>
      <c r="AV264" s="65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</row>
    <row r="265" spans="1:58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/>
      <c r="AS265" s="65"/>
      <c r="AT265" s="65"/>
      <c r="AU265" s="65"/>
      <c r="AV265" s="65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</row>
    <row r="266" spans="1:58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</row>
    <row r="267" spans="1:58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</row>
    <row r="268" spans="1:5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  <c r="AU268" s="65"/>
      <c r="AV268" s="65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</row>
    <row r="269" spans="1:58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/>
      <c r="AS269" s="65"/>
      <c r="AT269" s="65"/>
      <c r="AU269" s="65"/>
      <c r="AV269" s="65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</row>
    <row r="270" spans="1:58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/>
      <c r="AS270" s="65"/>
      <c r="AT270" s="65"/>
      <c r="AU270" s="65"/>
      <c r="AV270" s="65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</row>
    <row r="271" spans="1:58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/>
      <c r="AS271" s="65"/>
      <c r="AT271" s="65"/>
      <c r="AU271" s="65"/>
      <c r="AV271" s="65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</row>
    <row r="272" spans="1:58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/>
      <c r="AS272" s="65"/>
      <c r="AT272" s="65"/>
      <c r="AU272" s="65"/>
      <c r="AV272" s="65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</row>
    <row r="273" spans="1:58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</row>
    <row r="274" spans="1:58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</row>
    <row r="275" spans="1:58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  <c r="AU275" s="65"/>
      <c r="AV275" s="65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</row>
    <row r="276" spans="1:58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/>
      <c r="AS276" s="65"/>
      <c r="AT276" s="65"/>
      <c r="AU276" s="65"/>
      <c r="AV276" s="65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</row>
    <row r="277" spans="1:58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/>
      <c r="AS277" s="65"/>
      <c r="AT277" s="65"/>
      <c r="AU277" s="65"/>
      <c r="AV277" s="65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</row>
    <row r="278" spans="1:5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/>
      <c r="AU278" s="65"/>
      <c r="AV278" s="65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</row>
    <row r="279" spans="1:58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/>
      <c r="AS279" s="65"/>
      <c r="AT279" s="65"/>
      <c r="AU279" s="65"/>
      <c r="AV279" s="65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</row>
    <row r="280" spans="1:58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</row>
    <row r="281" spans="1:58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</row>
    <row r="282" spans="1:58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/>
      <c r="AS282" s="65"/>
      <c r="AT282" s="65"/>
      <c r="AU282" s="65"/>
      <c r="AV282" s="65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</row>
    <row r="283" spans="1:58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/>
      <c r="AS283" s="65"/>
      <c r="AT283" s="65"/>
      <c r="AU283" s="65"/>
      <c r="AV283" s="65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</row>
    <row r="284" spans="1:58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/>
      <c r="AS284" s="65"/>
      <c r="AT284" s="65"/>
      <c r="AU284" s="65"/>
      <c r="AV284" s="65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</row>
    <row r="285" spans="1:58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/>
      <c r="AS285" s="65"/>
      <c r="AT285" s="65"/>
      <c r="AU285" s="65"/>
      <c r="AV285" s="65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</row>
    <row r="286" spans="1:58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  <c r="AU286" s="65"/>
      <c r="AV286" s="65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</row>
    <row r="287" spans="1:58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</row>
    <row r="288" spans="1:5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</row>
    <row r="289" spans="1:58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  <c r="AU289" s="65"/>
      <c r="AV289" s="65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</row>
    <row r="290" spans="1:58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/>
      <c r="AS290" s="65"/>
      <c r="AT290" s="65"/>
      <c r="AU290" s="65"/>
      <c r="AV290" s="65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</row>
    <row r="291" spans="1:58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</row>
    <row r="292" spans="1:58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</row>
    <row r="293" spans="1:58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  <c r="AU293" s="65"/>
      <c r="AV293" s="65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</row>
    <row r="294" spans="1:58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</row>
    <row r="295" spans="1:58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</row>
    <row r="296" spans="1:58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  <c r="AU296" s="65"/>
      <c r="AV296" s="65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</row>
    <row r="297" spans="1:58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  <c r="AU297" s="65"/>
      <c r="AV297" s="65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</row>
    <row r="298" spans="1:58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  <c r="AU298" s="65"/>
      <c r="AV298" s="65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</row>
    <row r="299" spans="1:58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/>
      <c r="AS299" s="65"/>
      <c r="AT299" s="65"/>
      <c r="AU299" s="65"/>
      <c r="AV299" s="65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</row>
    <row r="300" spans="1:58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/>
      <c r="AS300" s="65"/>
      <c r="AT300" s="65"/>
      <c r="AU300" s="65"/>
      <c r="AV300" s="65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</row>
    <row r="301" spans="1:58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</row>
    <row r="302" spans="1:58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</row>
    <row r="303" spans="1:58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/>
      <c r="AS303" s="65"/>
      <c r="AT303" s="65"/>
      <c r="AU303" s="65"/>
      <c r="AV303" s="65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</row>
    <row r="304" spans="1:58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/>
      <c r="AS304" s="65"/>
      <c r="AT304" s="65"/>
      <c r="AU304" s="65"/>
      <c r="AV304" s="65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</row>
    <row r="305" spans="1:58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/>
      <c r="AS305" s="65"/>
      <c r="AT305" s="65"/>
      <c r="AU305" s="65"/>
      <c r="AV305" s="65"/>
      <c r="AW305" s="65"/>
      <c r="AX305" s="65"/>
      <c r="AY305" s="65"/>
      <c r="AZ305" s="65"/>
      <c r="BA305" s="65"/>
      <c r="BB305" s="65"/>
      <c r="BC305" s="65"/>
      <c r="BD305" s="65"/>
      <c r="BE305" s="65"/>
      <c r="BF305" s="65"/>
    </row>
    <row r="306" spans="1:58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  <c r="AE306" s="65"/>
      <c r="AF306" s="65"/>
      <c r="AG306" s="65"/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/>
      <c r="AS306" s="65"/>
      <c r="AT306" s="65"/>
      <c r="AU306" s="65"/>
      <c r="AV306" s="65"/>
      <c r="AW306" s="65"/>
      <c r="AX306" s="65"/>
      <c r="AY306" s="65"/>
      <c r="AZ306" s="65"/>
      <c r="BA306" s="65"/>
      <c r="BB306" s="65"/>
      <c r="BC306" s="65"/>
      <c r="BD306" s="65"/>
      <c r="BE306" s="65"/>
      <c r="BF306" s="65"/>
    </row>
    <row r="307" spans="1:58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/>
      <c r="AG307" s="65"/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/>
      <c r="AS307" s="65"/>
      <c r="AT307" s="65"/>
      <c r="AU307" s="65"/>
      <c r="AV307" s="65"/>
      <c r="AW307" s="65"/>
      <c r="AX307" s="65"/>
      <c r="AY307" s="65"/>
      <c r="AZ307" s="65"/>
      <c r="BA307" s="65"/>
      <c r="BB307" s="65"/>
      <c r="BC307" s="65"/>
      <c r="BD307" s="65"/>
      <c r="BE307" s="65"/>
      <c r="BF307" s="65"/>
    </row>
    <row r="308" spans="1:58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65"/>
      <c r="BF308" s="65"/>
    </row>
    <row r="309" spans="1:58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  <c r="BF309" s="65"/>
    </row>
    <row r="310" spans="1:58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/>
      <c r="AS310" s="65"/>
      <c r="AT310" s="65"/>
      <c r="AU310" s="65"/>
      <c r="AV310" s="65"/>
      <c r="AW310" s="65"/>
      <c r="AX310" s="65"/>
      <c r="AY310" s="65"/>
      <c r="AZ310" s="65"/>
      <c r="BA310" s="65"/>
      <c r="BB310" s="65"/>
      <c r="BC310" s="65"/>
      <c r="BD310" s="65"/>
      <c r="BE310" s="65"/>
      <c r="BF310" s="65"/>
    </row>
    <row r="311" spans="1:58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/>
      <c r="AS311" s="65"/>
      <c r="AT311" s="65"/>
      <c r="AU311" s="65"/>
      <c r="AV311" s="65"/>
      <c r="AW311" s="65"/>
      <c r="AX311" s="65"/>
      <c r="AY311" s="65"/>
      <c r="AZ311" s="65"/>
      <c r="BA311" s="65"/>
      <c r="BB311" s="65"/>
      <c r="BC311" s="65"/>
      <c r="BD311" s="65"/>
      <c r="BE311" s="65"/>
      <c r="BF311" s="65"/>
    </row>
    <row r="312" spans="1:58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/>
      <c r="AS312" s="65"/>
      <c r="AT312" s="65"/>
      <c r="AU312" s="65"/>
      <c r="AV312" s="65"/>
      <c r="AW312" s="65"/>
      <c r="AX312" s="65"/>
      <c r="AY312" s="65"/>
      <c r="AZ312" s="65"/>
      <c r="BA312" s="65"/>
      <c r="BB312" s="65"/>
      <c r="BC312" s="65"/>
      <c r="BD312" s="65"/>
      <c r="BE312" s="65"/>
      <c r="BF312" s="65"/>
    </row>
    <row r="313" spans="1:58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/>
      <c r="AS313" s="65"/>
      <c r="AT313" s="65"/>
      <c r="AU313" s="65"/>
      <c r="AV313" s="65"/>
      <c r="AW313" s="65"/>
      <c r="AX313" s="65"/>
      <c r="AY313" s="65"/>
      <c r="AZ313" s="65"/>
      <c r="BA313" s="65"/>
      <c r="BB313" s="65"/>
      <c r="BC313" s="65"/>
      <c r="BD313" s="65"/>
      <c r="BE313" s="65"/>
      <c r="BF313" s="65"/>
    </row>
    <row r="314" spans="1:58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/>
      <c r="AS314" s="65"/>
      <c r="AT314" s="65"/>
      <c r="AU314" s="65"/>
      <c r="AV314" s="65"/>
      <c r="AW314" s="65"/>
      <c r="AX314" s="65"/>
      <c r="AY314" s="65"/>
      <c r="AZ314" s="65"/>
      <c r="BA314" s="65"/>
      <c r="BB314" s="65"/>
      <c r="BC314" s="65"/>
      <c r="BD314" s="65"/>
      <c r="BE314" s="65"/>
      <c r="BF314" s="65"/>
    </row>
    <row r="315" spans="1:58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</row>
    <row r="316" spans="1:58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</row>
    <row r="317" spans="1:58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</row>
    <row r="318" spans="1:58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</row>
    <row r="319" spans="1:58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</row>
    <row r="320" spans="1:58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</row>
    <row r="321" spans="1:58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</row>
    <row r="322" spans="1:58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65"/>
      <c r="BF322" s="65"/>
    </row>
    <row r="323" spans="1:58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65"/>
      <c r="BF323" s="65"/>
    </row>
    <row r="324" spans="1:58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</row>
    <row r="325" spans="1:58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/>
      <c r="AS325" s="65"/>
      <c r="AT325" s="65"/>
      <c r="AU325" s="65"/>
      <c r="AV325" s="65"/>
      <c r="AW325" s="65"/>
      <c r="AX325" s="65"/>
      <c r="AY325" s="65"/>
      <c r="AZ325" s="65"/>
      <c r="BA325" s="65"/>
      <c r="BB325" s="65"/>
      <c r="BC325" s="65"/>
      <c r="BD325" s="65"/>
      <c r="BE325" s="65"/>
      <c r="BF325" s="65"/>
    </row>
    <row r="326" spans="1:58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/>
      <c r="AS326" s="65"/>
      <c r="AT326" s="65"/>
      <c r="AU326" s="65"/>
      <c r="AV326" s="65"/>
      <c r="AW326" s="65"/>
      <c r="AX326" s="65"/>
      <c r="AY326" s="65"/>
      <c r="AZ326" s="65"/>
      <c r="BA326" s="65"/>
      <c r="BB326" s="65"/>
      <c r="BC326" s="65"/>
      <c r="BD326" s="65"/>
      <c r="BE326" s="65"/>
      <c r="BF326" s="65"/>
    </row>
    <row r="327" spans="1:58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  <c r="AU327" s="65"/>
      <c r="AV327" s="65"/>
      <c r="AW327" s="65"/>
      <c r="AX327" s="65"/>
      <c r="AY327" s="65"/>
      <c r="AZ327" s="65"/>
      <c r="BA327" s="65"/>
      <c r="BB327" s="65"/>
      <c r="BC327" s="65"/>
      <c r="BD327" s="65"/>
      <c r="BE327" s="65"/>
      <c r="BF327" s="65"/>
    </row>
    <row r="328" spans="1:58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/>
      <c r="AS328" s="65"/>
      <c r="AT328" s="65"/>
      <c r="AU328" s="65"/>
      <c r="AV328" s="65"/>
      <c r="AW328" s="65"/>
      <c r="AX328" s="65"/>
      <c r="AY328" s="65"/>
      <c r="AZ328" s="65"/>
      <c r="BA328" s="65"/>
      <c r="BB328" s="65"/>
      <c r="BC328" s="65"/>
      <c r="BD328" s="65"/>
      <c r="BE328" s="65"/>
      <c r="BF328" s="65"/>
    </row>
    <row r="329" spans="1:58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65"/>
      <c r="BF329" s="65"/>
    </row>
    <row r="330" spans="1:58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65"/>
      <c r="BF330" s="65"/>
    </row>
    <row r="331" spans="1:58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  <c r="AU331" s="65"/>
      <c r="AV331" s="65"/>
      <c r="AW331" s="65"/>
      <c r="AX331" s="65"/>
      <c r="AY331" s="65"/>
      <c r="AZ331" s="65"/>
      <c r="BA331" s="65"/>
      <c r="BB331" s="65"/>
      <c r="BC331" s="65"/>
      <c r="BD331" s="65"/>
      <c r="BE331" s="65"/>
      <c r="BF331" s="65"/>
    </row>
    <row r="332" spans="1:58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/>
      <c r="AS332" s="65"/>
      <c r="AT332" s="65"/>
      <c r="AU332" s="65"/>
      <c r="AV332" s="65"/>
      <c r="AW332" s="65"/>
      <c r="AX332" s="65"/>
      <c r="AY332" s="65"/>
      <c r="AZ332" s="65"/>
      <c r="BA332" s="65"/>
      <c r="BB332" s="65"/>
      <c r="BC332" s="65"/>
      <c r="BD332" s="65"/>
      <c r="BE332" s="65"/>
      <c r="BF332" s="65"/>
    </row>
    <row r="333" spans="1:58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/>
      <c r="AS333" s="65"/>
      <c r="AT333" s="65"/>
      <c r="AU333" s="65"/>
      <c r="AV333" s="65"/>
      <c r="AW333" s="65"/>
      <c r="AX333" s="65"/>
      <c r="AY333" s="65"/>
      <c r="AZ333" s="65"/>
      <c r="BA333" s="65"/>
      <c r="BB333" s="65"/>
      <c r="BC333" s="65"/>
      <c r="BD333" s="65"/>
      <c r="BE333" s="65"/>
      <c r="BF333" s="65"/>
    </row>
    <row r="334" spans="1:58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  <c r="AU334" s="65"/>
      <c r="AV334" s="65"/>
      <c r="AW334" s="65"/>
      <c r="AX334" s="65"/>
      <c r="AY334" s="65"/>
      <c r="AZ334" s="65"/>
      <c r="BA334" s="65"/>
      <c r="BB334" s="65"/>
      <c r="BC334" s="65"/>
      <c r="BD334" s="65"/>
      <c r="BE334" s="65"/>
      <c r="BF334" s="65"/>
    </row>
    <row r="335" spans="1:58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  <c r="AU335" s="65"/>
      <c r="AV335" s="65"/>
      <c r="AW335" s="65"/>
      <c r="AX335" s="65"/>
      <c r="AY335" s="65"/>
      <c r="AZ335" s="65"/>
      <c r="BA335" s="65"/>
      <c r="BB335" s="65"/>
      <c r="BC335" s="65"/>
      <c r="BD335" s="65"/>
      <c r="BE335" s="65"/>
      <c r="BF335" s="65"/>
    </row>
    <row r="336" spans="1:58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</row>
    <row r="337" spans="1:58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65"/>
      <c r="BF337" s="65"/>
    </row>
    <row r="338" spans="1:58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  <c r="AU338" s="65"/>
      <c r="AV338" s="65"/>
      <c r="AW338" s="65"/>
      <c r="AX338" s="65"/>
      <c r="AY338" s="65"/>
      <c r="AZ338" s="65"/>
      <c r="BA338" s="65"/>
      <c r="BB338" s="65"/>
      <c r="BC338" s="65"/>
      <c r="BD338" s="65"/>
      <c r="BE338" s="65"/>
      <c r="BF338" s="65"/>
    </row>
    <row r="339" spans="1:58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  <c r="AU339" s="65"/>
      <c r="AV339" s="65"/>
      <c r="AW339" s="65"/>
      <c r="AX339" s="65"/>
      <c r="AY339" s="65"/>
      <c r="AZ339" s="65"/>
      <c r="BA339" s="65"/>
      <c r="BB339" s="65"/>
      <c r="BC339" s="65"/>
      <c r="BD339" s="65"/>
      <c r="BE339" s="65"/>
      <c r="BF339" s="65"/>
    </row>
    <row r="340" spans="1:58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/>
      <c r="AS340" s="65"/>
      <c r="AT340" s="65"/>
      <c r="AU340" s="65"/>
      <c r="AV340" s="65"/>
      <c r="AW340" s="65"/>
      <c r="AX340" s="65"/>
      <c r="AY340" s="65"/>
      <c r="AZ340" s="65"/>
      <c r="BA340" s="65"/>
      <c r="BB340" s="65"/>
      <c r="BC340" s="65"/>
      <c r="BD340" s="65"/>
      <c r="BE340" s="65"/>
      <c r="BF340" s="65"/>
    </row>
    <row r="341" spans="1:58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/>
      <c r="AS341" s="65"/>
      <c r="AT341" s="65"/>
      <c r="AU341" s="65"/>
      <c r="AV341" s="65"/>
      <c r="AW341" s="65"/>
      <c r="AX341" s="65"/>
      <c r="AY341" s="65"/>
      <c r="AZ341" s="65"/>
      <c r="BA341" s="65"/>
      <c r="BB341" s="65"/>
      <c r="BC341" s="65"/>
      <c r="BD341" s="65"/>
      <c r="BE341" s="65"/>
      <c r="BF341" s="65"/>
    </row>
    <row r="342" spans="1:58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/>
      <c r="AS342" s="65"/>
      <c r="AT342" s="65"/>
      <c r="AU342" s="65"/>
      <c r="AV342" s="65"/>
      <c r="AW342" s="65"/>
      <c r="AX342" s="65"/>
      <c r="AY342" s="65"/>
      <c r="AZ342" s="65"/>
      <c r="BA342" s="65"/>
      <c r="BB342" s="65"/>
      <c r="BC342" s="65"/>
      <c r="BD342" s="65"/>
      <c r="BE342" s="65"/>
      <c r="BF342" s="65"/>
    </row>
    <row r="343" spans="1:58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65"/>
      <c r="BF343" s="65"/>
    </row>
    <row r="344" spans="1:58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65"/>
      <c r="BF344" s="65"/>
    </row>
    <row r="345" spans="1:58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/>
      <c r="AS345" s="65"/>
      <c r="AT345" s="65"/>
      <c r="AU345" s="65"/>
      <c r="AV345" s="65"/>
      <c r="AW345" s="65"/>
      <c r="AX345" s="65"/>
      <c r="AY345" s="65"/>
      <c r="AZ345" s="65"/>
      <c r="BA345" s="65"/>
      <c r="BB345" s="65"/>
      <c r="BC345" s="65"/>
      <c r="BD345" s="65"/>
      <c r="BE345" s="65"/>
      <c r="BF345" s="65"/>
    </row>
    <row r="346" spans="1:58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  <c r="AU346" s="65"/>
      <c r="AV346" s="65"/>
      <c r="AW346" s="65"/>
      <c r="AX346" s="65"/>
      <c r="AY346" s="65"/>
      <c r="AZ346" s="65"/>
      <c r="BA346" s="65"/>
      <c r="BB346" s="65"/>
      <c r="BC346" s="65"/>
      <c r="BD346" s="65"/>
      <c r="BE346" s="65"/>
      <c r="BF346" s="65"/>
    </row>
    <row r="347" spans="1:58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/>
      <c r="AS347" s="65"/>
      <c r="AT347" s="65"/>
      <c r="AU347" s="65"/>
      <c r="AV347" s="65"/>
      <c r="AW347" s="65"/>
      <c r="AX347" s="65"/>
      <c r="AY347" s="65"/>
      <c r="AZ347" s="65"/>
      <c r="BA347" s="65"/>
      <c r="BB347" s="65"/>
      <c r="BC347" s="65"/>
      <c r="BD347" s="65"/>
      <c r="BE347" s="65"/>
      <c r="BF347" s="65"/>
    </row>
    <row r="348" spans="1:58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/>
      <c r="AS348" s="65"/>
      <c r="AT348" s="65"/>
      <c r="AU348" s="65"/>
      <c r="AV348" s="65"/>
      <c r="AW348" s="65"/>
      <c r="AX348" s="65"/>
      <c r="AY348" s="65"/>
      <c r="AZ348" s="65"/>
      <c r="BA348" s="65"/>
      <c r="BB348" s="65"/>
      <c r="BC348" s="65"/>
      <c r="BD348" s="65"/>
      <c r="BE348" s="65"/>
      <c r="BF348" s="65"/>
    </row>
    <row r="349" spans="1:58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  <c r="AU349" s="65"/>
      <c r="AV349" s="65"/>
      <c r="AW349" s="65"/>
      <c r="AX349" s="65"/>
      <c r="AY349" s="65"/>
      <c r="AZ349" s="65"/>
      <c r="BA349" s="65"/>
      <c r="BB349" s="65"/>
      <c r="BC349" s="65"/>
      <c r="BD349" s="65"/>
      <c r="BE349" s="65"/>
      <c r="BF349" s="65"/>
    </row>
    <row r="350" spans="1:58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65"/>
      <c r="BF350" s="65"/>
    </row>
    <row r="351" spans="1:58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65"/>
      <c r="BF351" s="65"/>
    </row>
    <row r="352" spans="1:58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  <c r="AU352" s="65"/>
      <c r="AV352" s="65"/>
      <c r="AW352" s="65"/>
      <c r="AX352" s="65"/>
      <c r="AY352" s="65"/>
      <c r="AZ352" s="65"/>
      <c r="BA352" s="65"/>
      <c r="BB352" s="65"/>
      <c r="BC352" s="65"/>
      <c r="BD352" s="65"/>
      <c r="BE352" s="65"/>
      <c r="BF352" s="65"/>
    </row>
    <row r="353" spans="1:58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/>
      <c r="AS353" s="65"/>
      <c r="AT353" s="65"/>
      <c r="AU353" s="65"/>
      <c r="AV353" s="65"/>
      <c r="AW353" s="65"/>
      <c r="AX353" s="65"/>
      <c r="AY353" s="65"/>
      <c r="AZ353" s="65"/>
      <c r="BA353" s="65"/>
      <c r="BB353" s="65"/>
      <c r="BC353" s="65"/>
      <c r="BD353" s="65"/>
      <c r="BE353" s="65"/>
      <c r="BF353" s="65"/>
    </row>
    <row r="354" spans="1:58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</row>
    <row r="355" spans="1:58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  <c r="AU355" s="65"/>
      <c r="AV355" s="65"/>
      <c r="AW355" s="65"/>
      <c r="AX355" s="65"/>
      <c r="AY355" s="65"/>
      <c r="AZ355" s="65"/>
      <c r="BA355" s="65"/>
      <c r="BB355" s="65"/>
      <c r="BC355" s="65"/>
      <c r="BD355" s="65"/>
      <c r="BE355" s="65"/>
      <c r="BF355" s="65"/>
    </row>
    <row r="356" spans="1:58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  <c r="AU356" s="65"/>
      <c r="AV356" s="65"/>
      <c r="AW356" s="65"/>
      <c r="AX356" s="65"/>
      <c r="AY356" s="65"/>
      <c r="AZ356" s="65"/>
      <c r="BA356" s="65"/>
      <c r="BB356" s="65"/>
      <c r="BC356" s="65"/>
      <c r="BD356" s="65"/>
      <c r="BE356" s="65"/>
      <c r="BF356" s="65"/>
    </row>
    <row r="357" spans="1:58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65"/>
      <c r="BF357" s="65"/>
    </row>
    <row r="358" spans="1:58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65"/>
      <c r="BF358" s="65"/>
    </row>
    <row r="359" spans="1:58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/>
      <c r="AS359" s="65"/>
      <c r="AT359" s="65"/>
      <c r="AU359" s="65"/>
      <c r="AV359" s="65"/>
      <c r="AW359" s="65"/>
      <c r="AX359" s="65"/>
      <c r="AY359" s="65"/>
      <c r="AZ359" s="65"/>
      <c r="BA359" s="65"/>
      <c r="BB359" s="65"/>
      <c r="BC359" s="65"/>
      <c r="BD359" s="65"/>
      <c r="BE359" s="65"/>
      <c r="BF359" s="65"/>
    </row>
    <row r="360" spans="1:58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/>
      <c r="AS360" s="65"/>
      <c r="AT360" s="65"/>
      <c r="AU360" s="65"/>
      <c r="AV360" s="65"/>
      <c r="AW360" s="65"/>
      <c r="AX360" s="65"/>
      <c r="AY360" s="65"/>
      <c r="AZ360" s="65"/>
      <c r="BA360" s="65"/>
      <c r="BB360" s="65"/>
      <c r="BC360" s="65"/>
      <c r="BD360" s="65"/>
      <c r="BE360" s="65"/>
      <c r="BF360" s="65"/>
    </row>
    <row r="361" spans="1:58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/>
      <c r="AS361" s="65"/>
      <c r="AT361" s="65"/>
      <c r="AU361" s="65"/>
      <c r="AV361" s="65"/>
      <c r="AW361" s="65"/>
      <c r="AX361" s="65"/>
      <c r="AY361" s="65"/>
      <c r="AZ361" s="65"/>
      <c r="BA361" s="65"/>
      <c r="BB361" s="65"/>
      <c r="BC361" s="65"/>
      <c r="BD361" s="65"/>
      <c r="BE361" s="65"/>
      <c r="BF361" s="65"/>
    </row>
    <row r="362" spans="1:58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/>
      <c r="AS362" s="65"/>
      <c r="AT362" s="65"/>
      <c r="AU362" s="65"/>
      <c r="AV362" s="65"/>
      <c r="AW362" s="65"/>
      <c r="AX362" s="65"/>
      <c r="AY362" s="65"/>
      <c r="AZ362" s="65"/>
      <c r="BA362" s="65"/>
      <c r="BB362" s="65"/>
      <c r="BC362" s="65"/>
      <c r="BD362" s="65"/>
      <c r="BE362" s="65"/>
      <c r="BF362" s="65"/>
    </row>
    <row r="363" spans="1:58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/>
      <c r="AS363" s="65"/>
      <c r="AT363" s="65"/>
      <c r="AU363" s="65"/>
      <c r="AV363" s="65"/>
      <c r="AW363" s="65"/>
      <c r="AX363" s="65"/>
      <c r="AY363" s="65"/>
      <c r="AZ363" s="65"/>
      <c r="BA363" s="65"/>
      <c r="BB363" s="65"/>
      <c r="BC363" s="65"/>
      <c r="BD363" s="65"/>
      <c r="BE363" s="65"/>
      <c r="BF363" s="65"/>
    </row>
    <row r="364" spans="1:58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65"/>
      <c r="BF364" s="65"/>
    </row>
    <row r="365" spans="1:58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65"/>
      <c r="BF365" s="65"/>
    </row>
    <row r="366" spans="1:58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/>
      <c r="AS366" s="65"/>
      <c r="AT366" s="65"/>
      <c r="AU366" s="65"/>
      <c r="AV366" s="65"/>
      <c r="AW366" s="65"/>
      <c r="AX366" s="65"/>
      <c r="AY366" s="65"/>
      <c r="AZ366" s="65"/>
      <c r="BA366" s="65"/>
      <c r="BB366" s="65"/>
      <c r="BC366" s="65"/>
      <c r="BD366" s="65"/>
      <c r="BE366" s="65"/>
      <c r="BF366" s="65"/>
    </row>
    <row r="367" spans="1:58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/>
      <c r="AS367" s="65"/>
      <c r="AT367" s="65"/>
      <c r="AU367" s="65"/>
      <c r="AV367" s="65"/>
      <c r="AW367" s="65"/>
      <c r="AX367" s="65"/>
      <c r="AY367" s="65"/>
      <c r="AZ367" s="65"/>
      <c r="BA367" s="65"/>
      <c r="BB367" s="65"/>
      <c r="BC367" s="65"/>
      <c r="BD367" s="65"/>
      <c r="BE367" s="65"/>
      <c r="BF367" s="65"/>
    </row>
    <row r="368" spans="1:58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/>
      <c r="AS368" s="65"/>
      <c r="AT368" s="65"/>
      <c r="AU368" s="65"/>
      <c r="AV368" s="65"/>
      <c r="AW368" s="65"/>
      <c r="AX368" s="65"/>
      <c r="AY368" s="65"/>
      <c r="AZ368" s="65"/>
      <c r="BA368" s="65"/>
      <c r="BB368" s="65"/>
      <c r="BC368" s="65"/>
      <c r="BD368" s="65"/>
      <c r="BE368" s="65"/>
      <c r="BF368" s="65"/>
    </row>
    <row r="369" spans="1:58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/>
      <c r="AS369" s="65"/>
      <c r="AT369" s="65"/>
      <c r="AU369" s="65"/>
      <c r="AV369" s="65"/>
      <c r="AW369" s="65"/>
      <c r="AX369" s="65"/>
      <c r="AY369" s="65"/>
      <c r="AZ369" s="65"/>
      <c r="BA369" s="65"/>
      <c r="BB369" s="65"/>
      <c r="BC369" s="65"/>
      <c r="BD369" s="65"/>
      <c r="BE369" s="65"/>
      <c r="BF369" s="65"/>
    </row>
    <row r="370" spans="1:58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  <c r="AU370" s="65"/>
      <c r="AV370" s="65"/>
      <c r="AW370" s="65"/>
      <c r="AX370" s="65"/>
      <c r="AY370" s="65"/>
      <c r="AZ370" s="65"/>
      <c r="BA370" s="65"/>
      <c r="BB370" s="65"/>
      <c r="BC370" s="65"/>
      <c r="BD370" s="65"/>
      <c r="BE370" s="65"/>
      <c r="BF370" s="65"/>
    </row>
    <row r="371" spans="1:58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65"/>
      <c r="BF371" s="65"/>
    </row>
    <row r="372" spans="1:58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65"/>
      <c r="BF372" s="65"/>
    </row>
    <row r="373" spans="1:58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/>
      <c r="AS373" s="65"/>
      <c r="AT373" s="65"/>
      <c r="AU373" s="65"/>
      <c r="AV373" s="65"/>
      <c r="AW373" s="65"/>
      <c r="AX373" s="65"/>
      <c r="AY373" s="65"/>
      <c r="AZ373" s="65"/>
      <c r="BA373" s="65"/>
      <c r="BB373" s="65"/>
      <c r="BC373" s="65"/>
      <c r="BD373" s="65"/>
      <c r="BE373" s="65"/>
      <c r="BF373" s="65"/>
    </row>
    <row r="374" spans="1:58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/>
      <c r="AS374" s="65"/>
      <c r="AT374" s="65"/>
      <c r="AU374" s="65"/>
      <c r="AV374" s="65"/>
      <c r="AW374" s="65"/>
      <c r="AX374" s="65"/>
      <c r="AY374" s="65"/>
      <c r="AZ374" s="65"/>
      <c r="BA374" s="65"/>
      <c r="BB374" s="65"/>
      <c r="BC374" s="65"/>
      <c r="BD374" s="65"/>
      <c r="BE374" s="65"/>
      <c r="BF374" s="65"/>
    </row>
    <row r="375" spans="1:58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/>
      <c r="AS375" s="65"/>
      <c r="AT375" s="65"/>
      <c r="AU375" s="65"/>
      <c r="AV375" s="65"/>
      <c r="AW375" s="65"/>
      <c r="AX375" s="65"/>
      <c r="AY375" s="65"/>
      <c r="AZ375" s="65"/>
      <c r="BA375" s="65"/>
      <c r="BB375" s="65"/>
      <c r="BC375" s="65"/>
      <c r="BD375" s="65"/>
      <c r="BE375" s="65"/>
      <c r="BF375" s="65"/>
    </row>
    <row r="376" spans="1:58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  <c r="AU376" s="65"/>
      <c r="AV376" s="65"/>
      <c r="AW376" s="65"/>
      <c r="AX376" s="65"/>
      <c r="AY376" s="65"/>
      <c r="AZ376" s="65"/>
      <c r="BA376" s="65"/>
      <c r="BB376" s="65"/>
      <c r="BC376" s="65"/>
      <c r="BD376" s="65"/>
      <c r="BE376" s="65"/>
      <c r="BF376" s="65"/>
    </row>
    <row r="377" spans="1:58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/>
      <c r="AS377" s="65"/>
      <c r="AT377" s="65"/>
      <c r="AU377" s="65"/>
      <c r="AV377" s="65"/>
      <c r="AW377" s="65"/>
      <c r="AX377" s="65"/>
      <c r="AY377" s="65"/>
      <c r="AZ377" s="65"/>
      <c r="BA377" s="65"/>
      <c r="BB377" s="65"/>
      <c r="BC377" s="65"/>
      <c r="BD377" s="65"/>
      <c r="BE377" s="65"/>
      <c r="BF377" s="65"/>
    </row>
    <row r="378" spans="1:58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65"/>
      <c r="BF378" s="65"/>
    </row>
    <row r="379" spans="1:58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65"/>
      <c r="BF379" s="65"/>
    </row>
    <row r="380" spans="1:58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  <c r="AU380" s="65"/>
      <c r="AV380" s="65"/>
      <c r="AW380" s="65"/>
      <c r="AX380" s="65"/>
      <c r="AY380" s="65"/>
      <c r="AZ380" s="65"/>
      <c r="BA380" s="65"/>
      <c r="BB380" s="65"/>
      <c r="BC380" s="65"/>
      <c r="BD380" s="65"/>
      <c r="BE380" s="65"/>
      <c r="BF380" s="65"/>
    </row>
    <row r="381" spans="1:58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/>
      <c r="AS381" s="65"/>
      <c r="AT381" s="65"/>
      <c r="AU381" s="65"/>
      <c r="AV381" s="65"/>
      <c r="AW381" s="65"/>
      <c r="AX381" s="65"/>
      <c r="AY381" s="65"/>
      <c r="AZ381" s="65"/>
      <c r="BA381" s="65"/>
      <c r="BB381" s="65"/>
      <c r="BC381" s="65"/>
      <c r="BD381" s="65"/>
      <c r="BE381" s="65"/>
      <c r="BF381" s="65"/>
    </row>
    <row r="382" spans="1:58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  <c r="AU382" s="65"/>
      <c r="AV382" s="65"/>
      <c r="AW382" s="65"/>
      <c r="AX382" s="65"/>
      <c r="AY382" s="65"/>
      <c r="AZ382" s="65"/>
      <c r="BA382" s="65"/>
      <c r="BB382" s="65"/>
      <c r="BC382" s="65"/>
      <c r="BD382" s="65"/>
      <c r="BE382" s="65"/>
      <c r="BF382" s="65"/>
    </row>
    <row r="383" spans="1:58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/>
      <c r="AS383" s="65"/>
      <c r="AT383" s="65"/>
      <c r="AU383" s="65"/>
      <c r="AV383" s="65"/>
      <c r="AW383" s="65"/>
      <c r="AX383" s="65"/>
      <c r="AY383" s="65"/>
      <c r="AZ383" s="65"/>
      <c r="BA383" s="65"/>
      <c r="BB383" s="65"/>
      <c r="BC383" s="65"/>
      <c r="BD383" s="65"/>
      <c r="BE383" s="65"/>
      <c r="BF383" s="65"/>
    </row>
    <row r="384" spans="1:58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/>
      <c r="AS384" s="65"/>
      <c r="AT384" s="65"/>
      <c r="AU384" s="65"/>
      <c r="AV384" s="65"/>
      <c r="AW384" s="65"/>
      <c r="AX384" s="65"/>
      <c r="AY384" s="65"/>
      <c r="AZ384" s="65"/>
      <c r="BA384" s="65"/>
      <c r="BB384" s="65"/>
      <c r="BC384" s="65"/>
      <c r="BD384" s="65"/>
      <c r="BE384" s="65"/>
      <c r="BF384" s="65"/>
    </row>
    <row r="385" spans="1:58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65"/>
      <c r="BF385" s="65"/>
    </row>
    <row r="386" spans="1:58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65"/>
      <c r="BF386" s="65"/>
    </row>
    <row r="387" spans="1:58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65"/>
      <c r="AS387" s="65"/>
      <c r="AT387" s="65"/>
      <c r="AU387" s="65"/>
      <c r="AV387" s="65"/>
      <c r="AW387" s="65"/>
      <c r="AX387" s="65"/>
      <c r="AY387" s="65"/>
      <c r="AZ387" s="65"/>
      <c r="BA387" s="65"/>
      <c r="BB387" s="65"/>
      <c r="BC387" s="65"/>
      <c r="BD387" s="65"/>
      <c r="BE387" s="65"/>
      <c r="BF387" s="65"/>
    </row>
    <row r="388" spans="1:58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65"/>
      <c r="AS388" s="65"/>
      <c r="AT388" s="65"/>
      <c r="AU388" s="65"/>
      <c r="AV388" s="65"/>
      <c r="AW388" s="65"/>
      <c r="AX388" s="65"/>
      <c r="AY388" s="65"/>
      <c r="AZ388" s="65"/>
      <c r="BA388" s="65"/>
      <c r="BB388" s="65"/>
      <c r="BC388" s="65"/>
      <c r="BD388" s="65"/>
      <c r="BE388" s="65"/>
      <c r="BF388" s="65"/>
    </row>
    <row r="389" spans="1:58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65"/>
      <c r="AS389" s="65"/>
      <c r="AT389" s="65"/>
      <c r="AU389" s="65"/>
      <c r="AV389" s="65"/>
      <c r="AW389" s="65"/>
      <c r="AX389" s="65"/>
      <c r="AY389" s="65"/>
      <c r="AZ389" s="65"/>
      <c r="BA389" s="65"/>
      <c r="BB389" s="65"/>
      <c r="BC389" s="65"/>
      <c r="BD389" s="65"/>
      <c r="BE389" s="65"/>
      <c r="BF389" s="65"/>
    </row>
    <row r="390" spans="1:58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  <c r="AU390" s="65"/>
      <c r="AV390" s="65"/>
      <c r="AW390" s="65"/>
      <c r="AX390" s="65"/>
      <c r="AY390" s="65"/>
      <c r="AZ390" s="65"/>
      <c r="BA390" s="65"/>
      <c r="BB390" s="65"/>
      <c r="BC390" s="65"/>
      <c r="BD390" s="65"/>
      <c r="BE390" s="65"/>
      <c r="BF390" s="65"/>
    </row>
    <row r="391" spans="1:58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  <c r="AU391" s="65"/>
      <c r="AV391" s="65"/>
      <c r="AW391" s="65"/>
      <c r="AX391" s="65"/>
      <c r="AY391" s="65"/>
      <c r="AZ391" s="65"/>
      <c r="BA391" s="65"/>
      <c r="BB391" s="65"/>
      <c r="BC391" s="65"/>
      <c r="BD391" s="65"/>
      <c r="BE391" s="65"/>
      <c r="BF391" s="65"/>
    </row>
    <row r="392" spans="1:58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65"/>
      <c r="BF392" s="65"/>
    </row>
    <row r="393" spans="1:58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65"/>
      <c r="BF393" s="65"/>
    </row>
    <row r="394" spans="1:58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  <c r="AU394" s="65"/>
      <c r="AV394" s="65"/>
      <c r="AW394" s="65"/>
      <c r="AX394" s="65"/>
      <c r="AY394" s="65"/>
      <c r="AZ394" s="65"/>
      <c r="BA394" s="65"/>
      <c r="BB394" s="65"/>
      <c r="BC394" s="65"/>
      <c r="BD394" s="65"/>
      <c r="BE394" s="65"/>
      <c r="BF394" s="65"/>
    </row>
    <row r="395" spans="1:58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  <c r="AU395" s="65"/>
      <c r="AV395" s="65"/>
      <c r="AW395" s="65"/>
      <c r="AX395" s="65"/>
      <c r="AY395" s="65"/>
      <c r="AZ395" s="65"/>
      <c r="BA395" s="65"/>
      <c r="BB395" s="65"/>
      <c r="BC395" s="65"/>
      <c r="BD395" s="65"/>
      <c r="BE395" s="65"/>
      <c r="BF395" s="65"/>
    </row>
    <row r="396" spans="1:58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  <c r="AU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</row>
    <row r="397" spans="1:58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  <c r="AU397" s="65"/>
      <c r="AV397" s="65"/>
      <c r="AW397" s="65"/>
      <c r="AX397" s="65"/>
      <c r="AY397" s="65"/>
      <c r="AZ397" s="65"/>
      <c r="BA397" s="65"/>
      <c r="BB397" s="65"/>
      <c r="BC397" s="65"/>
      <c r="BD397" s="65"/>
      <c r="BE397" s="65"/>
      <c r="BF397" s="65"/>
    </row>
    <row r="398" spans="1:58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65"/>
      <c r="AS398" s="65"/>
      <c r="AT398" s="65"/>
      <c r="AU398" s="65"/>
      <c r="AV398" s="65"/>
      <c r="AW398" s="65"/>
      <c r="AX398" s="65"/>
      <c r="AY398" s="65"/>
      <c r="AZ398" s="65"/>
      <c r="BA398" s="65"/>
      <c r="BB398" s="65"/>
      <c r="BC398" s="65"/>
      <c r="BD398" s="65"/>
      <c r="BE398" s="65"/>
      <c r="BF398" s="65"/>
    </row>
    <row r="399" spans="1:58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65"/>
      <c r="BF399" s="65"/>
    </row>
    <row r="400" spans="1:58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65"/>
      <c r="BF400" s="65"/>
    </row>
    <row r="401" spans="1:58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65"/>
      <c r="AS401" s="65"/>
      <c r="AT401" s="65"/>
      <c r="AU401" s="65"/>
      <c r="AV401" s="65"/>
      <c r="AW401" s="65"/>
      <c r="AX401" s="65"/>
      <c r="AY401" s="65"/>
      <c r="AZ401" s="65"/>
      <c r="BA401" s="65"/>
      <c r="BB401" s="65"/>
      <c r="BC401" s="65"/>
      <c r="BD401" s="65"/>
      <c r="BE401" s="65"/>
      <c r="BF401" s="65"/>
    </row>
    <row r="402" spans="1:58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65"/>
      <c r="AS402" s="65"/>
      <c r="AT402" s="65"/>
      <c r="AU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</row>
    <row r="403" spans="1:58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65"/>
      <c r="AS403" s="65"/>
      <c r="AT403" s="65"/>
      <c r="AU403" s="65"/>
      <c r="AV403" s="65"/>
      <c r="AW403" s="65"/>
      <c r="AX403" s="65"/>
      <c r="AY403" s="65"/>
      <c r="AZ403" s="65"/>
      <c r="BA403" s="65"/>
      <c r="BB403" s="65"/>
      <c r="BC403" s="65"/>
      <c r="BD403" s="65"/>
      <c r="BE403" s="65"/>
      <c r="BF403" s="65"/>
    </row>
    <row r="404" spans="1:58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65"/>
      <c r="AS404" s="65"/>
      <c r="AT404" s="65"/>
      <c r="AU404" s="65"/>
      <c r="AV404" s="65"/>
      <c r="AW404" s="65"/>
      <c r="AX404" s="65"/>
      <c r="AY404" s="65"/>
      <c r="AZ404" s="65"/>
      <c r="BA404" s="65"/>
      <c r="BB404" s="65"/>
      <c r="BC404" s="65"/>
      <c r="BD404" s="65"/>
      <c r="BE404" s="65"/>
      <c r="BF404" s="65"/>
    </row>
    <row r="405" spans="1:58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65"/>
      <c r="AS405" s="65"/>
      <c r="AT405" s="65"/>
      <c r="AU405" s="65"/>
      <c r="AV405" s="65"/>
      <c r="AW405" s="65"/>
      <c r="AX405" s="65"/>
      <c r="AY405" s="65"/>
      <c r="AZ405" s="65"/>
      <c r="BA405" s="65"/>
      <c r="BB405" s="65"/>
      <c r="BC405" s="65"/>
      <c r="BD405" s="65"/>
      <c r="BE405" s="65"/>
      <c r="BF405" s="65"/>
    </row>
    <row r="406" spans="1:58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65"/>
      <c r="BF406" s="65"/>
    </row>
    <row r="407" spans="1:58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65"/>
      <c r="BF407" s="65"/>
    </row>
    <row r="408" spans="1:58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65"/>
      <c r="AS408" s="65"/>
      <c r="AT408" s="65"/>
      <c r="AU408" s="65"/>
      <c r="AV408" s="65"/>
      <c r="AW408" s="65"/>
      <c r="AX408" s="65"/>
      <c r="AY408" s="65"/>
      <c r="AZ408" s="65"/>
      <c r="BA408" s="65"/>
      <c r="BB408" s="65"/>
      <c r="BC408" s="65"/>
      <c r="BD408" s="65"/>
      <c r="BE408" s="65"/>
      <c r="BF408" s="65"/>
    </row>
    <row r="409" spans="1:58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65"/>
      <c r="AS409" s="65"/>
      <c r="AT409" s="65"/>
      <c r="AU409" s="65"/>
      <c r="AV409" s="65"/>
      <c r="AW409" s="65"/>
      <c r="AX409" s="65"/>
      <c r="AY409" s="65"/>
      <c r="AZ409" s="65"/>
      <c r="BA409" s="65"/>
      <c r="BB409" s="65"/>
      <c r="BC409" s="65"/>
      <c r="BD409" s="65"/>
      <c r="BE409" s="65"/>
      <c r="BF409" s="65"/>
    </row>
    <row r="410" spans="1:58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65"/>
      <c r="AS410" s="65"/>
      <c r="AT410" s="65"/>
      <c r="AU410" s="65"/>
      <c r="AV410" s="65"/>
      <c r="AW410" s="65"/>
      <c r="AX410" s="65"/>
      <c r="AY410" s="65"/>
      <c r="AZ410" s="65"/>
      <c r="BA410" s="65"/>
      <c r="BB410" s="65"/>
      <c r="BC410" s="65"/>
      <c r="BD410" s="65"/>
      <c r="BE410" s="65"/>
      <c r="BF410" s="65"/>
    </row>
    <row r="411" spans="1:58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65"/>
      <c r="AS411" s="65"/>
      <c r="AT411" s="65"/>
      <c r="AU411" s="65"/>
      <c r="AV411" s="65"/>
      <c r="AW411" s="65"/>
      <c r="AX411" s="65"/>
      <c r="AY411" s="65"/>
      <c r="AZ411" s="65"/>
      <c r="BA411" s="65"/>
      <c r="BB411" s="65"/>
      <c r="BC411" s="65"/>
      <c r="BD411" s="65"/>
      <c r="BE411" s="65"/>
      <c r="BF411" s="65"/>
    </row>
    <row r="412" spans="1:58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</row>
    <row r="413" spans="1:58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</row>
    <row r="414" spans="1:58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</row>
    <row r="415" spans="1:58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65"/>
      <c r="AS415" s="65"/>
      <c r="AT415" s="65"/>
      <c r="AU415" s="65"/>
      <c r="AV415" s="65"/>
      <c r="AW415" s="65"/>
      <c r="AX415" s="65"/>
      <c r="AY415" s="65"/>
      <c r="AZ415" s="65"/>
      <c r="BA415" s="65"/>
      <c r="BB415" s="65"/>
      <c r="BC415" s="65"/>
      <c r="BD415" s="65"/>
      <c r="BE415" s="65"/>
      <c r="BF415" s="65"/>
    </row>
    <row r="416" spans="1:58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65"/>
      <c r="AS416" s="65"/>
      <c r="AT416" s="65"/>
      <c r="AU416" s="65"/>
      <c r="AV416" s="65"/>
      <c r="AW416" s="65"/>
      <c r="AX416" s="65"/>
      <c r="AY416" s="65"/>
      <c r="AZ416" s="65"/>
      <c r="BA416" s="65"/>
      <c r="BB416" s="65"/>
      <c r="BC416" s="65"/>
      <c r="BD416" s="65"/>
      <c r="BE416" s="65"/>
      <c r="BF416" s="65"/>
    </row>
    <row r="417" spans="1:58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65"/>
      <c r="AS417" s="65"/>
      <c r="AT417" s="65"/>
      <c r="AU417" s="65"/>
      <c r="AV417" s="65"/>
      <c r="AW417" s="65"/>
      <c r="AX417" s="65"/>
      <c r="AY417" s="65"/>
      <c r="AZ417" s="65"/>
      <c r="BA417" s="65"/>
      <c r="BB417" s="65"/>
      <c r="BC417" s="65"/>
      <c r="BD417" s="65"/>
      <c r="BE417" s="65"/>
      <c r="BF417" s="65"/>
    </row>
    <row r="418" spans="1:58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65"/>
      <c r="AS418" s="65"/>
      <c r="AT418" s="65"/>
      <c r="AU418" s="65"/>
      <c r="AV418" s="65"/>
      <c r="AW418" s="65"/>
      <c r="AX418" s="65"/>
      <c r="AY418" s="65"/>
      <c r="AZ418" s="65"/>
      <c r="BA418" s="65"/>
      <c r="BB418" s="65"/>
      <c r="BC418" s="65"/>
      <c r="BD418" s="65"/>
      <c r="BE418" s="65"/>
      <c r="BF418" s="65"/>
    </row>
    <row r="419" spans="1:58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</row>
    <row r="420" spans="1:58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65"/>
      <c r="BF420" s="65"/>
    </row>
    <row r="421" spans="1:58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65"/>
      <c r="BF421" s="65"/>
    </row>
    <row r="422" spans="1:58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65"/>
      <c r="AS422" s="65"/>
      <c r="AT422" s="65"/>
      <c r="AU422" s="65"/>
      <c r="AV422" s="65"/>
      <c r="AW422" s="65"/>
      <c r="AX422" s="65"/>
      <c r="AY422" s="65"/>
      <c r="AZ422" s="65"/>
      <c r="BA422" s="65"/>
      <c r="BB422" s="65"/>
      <c r="BC422" s="65"/>
      <c r="BD422" s="65"/>
      <c r="BE422" s="65"/>
      <c r="BF422" s="65"/>
    </row>
    <row r="423" spans="1:58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</row>
    <row r="424" spans="1:58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65"/>
      <c r="AS424" s="65"/>
      <c r="AT424" s="65"/>
      <c r="AU424" s="65"/>
      <c r="AV424" s="65"/>
      <c r="AW424" s="65"/>
      <c r="AX424" s="65"/>
      <c r="AY424" s="65"/>
      <c r="AZ424" s="65"/>
      <c r="BA424" s="65"/>
      <c r="BB424" s="65"/>
      <c r="BC424" s="65"/>
      <c r="BD424" s="65"/>
      <c r="BE424" s="65"/>
      <c r="BF424" s="65"/>
    </row>
    <row r="425" spans="1:58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65"/>
      <c r="AS425" s="65"/>
      <c r="AT425" s="65"/>
      <c r="AU425" s="65"/>
      <c r="AV425" s="65"/>
      <c r="AW425" s="65"/>
      <c r="AX425" s="65"/>
      <c r="AY425" s="65"/>
      <c r="AZ425" s="65"/>
      <c r="BA425" s="65"/>
      <c r="BB425" s="65"/>
      <c r="BC425" s="65"/>
      <c r="BD425" s="65"/>
      <c r="BE425" s="65"/>
      <c r="BF425" s="65"/>
    </row>
    <row r="426" spans="1:58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65"/>
      <c r="AS426" s="65"/>
      <c r="AT426" s="65"/>
      <c r="AU426" s="65"/>
      <c r="AV426" s="65"/>
      <c r="AW426" s="65"/>
      <c r="AX426" s="65"/>
      <c r="AY426" s="65"/>
      <c r="AZ426" s="65"/>
      <c r="BA426" s="65"/>
      <c r="BB426" s="65"/>
      <c r="BC426" s="65"/>
      <c r="BD426" s="65"/>
      <c r="BE426" s="65"/>
      <c r="BF426" s="65"/>
    </row>
    <row r="427" spans="1:58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65"/>
      <c r="BF427" s="65"/>
    </row>
    <row r="428" spans="1:58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65"/>
      <c r="BF428" s="65"/>
    </row>
    <row r="429" spans="1:58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65"/>
      <c r="AS429" s="65"/>
      <c r="AT429" s="65"/>
      <c r="AU429" s="65"/>
      <c r="AV429" s="65"/>
      <c r="AW429" s="65"/>
      <c r="AX429" s="65"/>
      <c r="AY429" s="65"/>
      <c r="AZ429" s="65"/>
      <c r="BA429" s="65"/>
      <c r="BB429" s="65"/>
      <c r="BC429" s="65"/>
      <c r="BD429" s="65"/>
      <c r="BE429" s="65"/>
      <c r="BF429" s="65"/>
    </row>
    <row r="430" spans="1:58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65"/>
      <c r="AS430" s="65"/>
      <c r="AT430" s="65"/>
      <c r="AU430" s="65"/>
      <c r="AV430" s="65"/>
      <c r="AW430" s="65"/>
      <c r="AX430" s="65"/>
      <c r="AY430" s="65"/>
      <c r="AZ430" s="65"/>
      <c r="BA430" s="65"/>
      <c r="BB430" s="65"/>
      <c r="BC430" s="65"/>
      <c r="BD430" s="65"/>
      <c r="BE430" s="65"/>
      <c r="BF430" s="65"/>
    </row>
    <row r="431" spans="1:58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65"/>
      <c r="AS431" s="65"/>
      <c r="AT431" s="65"/>
      <c r="AU431" s="65"/>
      <c r="AV431" s="65"/>
      <c r="AW431" s="65"/>
      <c r="AX431" s="65"/>
      <c r="AY431" s="65"/>
      <c r="AZ431" s="65"/>
      <c r="BA431" s="65"/>
      <c r="BB431" s="65"/>
      <c r="BC431" s="65"/>
      <c r="BD431" s="65"/>
      <c r="BE431" s="65"/>
      <c r="BF431" s="65"/>
    </row>
    <row r="432" spans="1:58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65"/>
      <c r="AS432" s="65"/>
      <c r="AT432" s="65"/>
      <c r="AU432" s="65"/>
      <c r="AV432" s="65"/>
      <c r="AW432" s="65"/>
      <c r="AX432" s="65"/>
      <c r="AY432" s="65"/>
      <c r="AZ432" s="65"/>
      <c r="BA432" s="65"/>
      <c r="BB432" s="65"/>
      <c r="BC432" s="65"/>
      <c r="BD432" s="65"/>
      <c r="BE432" s="65"/>
      <c r="BF432" s="65"/>
    </row>
    <row r="433" spans="1:58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65"/>
      <c r="AS433" s="65"/>
      <c r="AT433" s="65"/>
      <c r="AU433" s="65"/>
      <c r="AV433" s="65"/>
      <c r="AW433" s="65"/>
      <c r="AX433" s="65"/>
      <c r="AY433" s="65"/>
      <c r="AZ433" s="65"/>
      <c r="BA433" s="65"/>
      <c r="BB433" s="65"/>
      <c r="BC433" s="65"/>
      <c r="BD433" s="65"/>
      <c r="BE433" s="65"/>
      <c r="BF433" s="65"/>
    </row>
    <row r="434" spans="1:58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65"/>
      <c r="BF434" s="65"/>
    </row>
    <row r="435" spans="1:58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65"/>
      <c r="BF435" s="65"/>
    </row>
    <row r="436" spans="1:58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65"/>
      <c r="AS436" s="65"/>
      <c r="AT436" s="65"/>
      <c r="AU436" s="65"/>
      <c r="AV436" s="65"/>
      <c r="AW436" s="65"/>
      <c r="AX436" s="65"/>
      <c r="AY436" s="65"/>
      <c r="AZ436" s="65"/>
      <c r="BA436" s="65"/>
      <c r="BB436" s="65"/>
      <c r="BC436" s="65"/>
      <c r="BD436" s="65"/>
      <c r="BE436" s="65"/>
      <c r="BF436" s="65"/>
    </row>
    <row r="437" spans="1:58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65"/>
      <c r="AS437" s="65"/>
      <c r="AT437" s="65"/>
      <c r="AU437" s="65"/>
      <c r="AV437" s="65"/>
      <c r="AW437" s="65"/>
      <c r="AX437" s="65"/>
      <c r="AY437" s="65"/>
      <c r="AZ437" s="65"/>
      <c r="BA437" s="65"/>
      <c r="BB437" s="65"/>
      <c r="BC437" s="65"/>
      <c r="BD437" s="65"/>
      <c r="BE437" s="65"/>
      <c r="BF437" s="65"/>
    </row>
    <row r="438" spans="1:58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65"/>
      <c r="AS438" s="65"/>
      <c r="AT438" s="65"/>
      <c r="AU438" s="65"/>
      <c r="AV438" s="65"/>
      <c r="AW438" s="65"/>
      <c r="AX438" s="65"/>
      <c r="AY438" s="65"/>
      <c r="AZ438" s="65"/>
      <c r="BA438" s="65"/>
      <c r="BB438" s="65"/>
      <c r="BC438" s="65"/>
      <c r="BD438" s="65"/>
      <c r="BE438" s="65"/>
      <c r="BF438" s="65"/>
    </row>
    <row r="439" spans="1:58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65"/>
      <c r="AS439" s="65"/>
      <c r="AT439" s="65"/>
      <c r="AU439" s="65"/>
      <c r="AV439" s="65"/>
      <c r="AW439" s="65"/>
      <c r="AX439" s="65"/>
      <c r="AY439" s="65"/>
      <c r="AZ439" s="65"/>
      <c r="BA439" s="65"/>
      <c r="BB439" s="65"/>
      <c r="BC439" s="65"/>
      <c r="BD439" s="65"/>
      <c r="BE439" s="65"/>
      <c r="BF439" s="65"/>
    </row>
    <row r="440" spans="1:58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65"/>
      <c r="AS440" s="65"/>
      <c r="AT440" s="65"/>
      <c r="AU440" s="65"/>
      <c r="AV440" s="65"/>
      <c r="AW440" s="65"/>
      <c r="AX440" s="65"/>
      <c r="AY440" s="65"/>
      <c r="AZ440" s="65"/>
      <c r="BA440" s="65"/>
      <c r="BB440" s="65"/>
      <c r="BC440" s="65"/>
      <c r="BD440" s="65"/>
      <c r="BE440" s="65"/>
      <c r="BF440" s="65"/>
    </row>
    <row r="441" spans="1:58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65"/>
      <c r="BF441" s="65"/>
    </row>
    <row r="442" spans="1:58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65"/>
      <c r="BF442" s="65"/>
    </row>
    <row r="443" spans="1:58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65"/>
      <c r="AS443" s="65"/>
      <c r="AT443" s="65"/>
      <c r="AU443" s="65"/>
      <c r="AV443" s="65"/>
      <c r="AW443" s="65"/>
      <c r="AX443" s="65"/>
      <c r="AY443" s="65"/>
      <c r="AZ443" s="65"/>
      <c r="BA443" s="65"/>
      <c r="BB443" s="65"/>
      <c r="BC443" s="65"/>
      <c r="BD443" s="65"/>
      <c r="BE443" s="65"/>
      <c r="BF443" s="65"/>
    </row>
    <row r="444" spans="1:58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65"/>
      <c r="AS444" s="65"/>
      <c r="AT444" s="65"/>
      <c r="AU444" s="65"/>
      <c r="AV444" s="65"/>
      <c r="AW444" s="65"/>
      <c r="AX444" s="65"/>
      <c r="AY444" s="65"/>
      <c r="AZ444" s="65"/>
      <c r="BA444" s="65"/>
      <c r="BB444" s="65"/>
      <c r="BC444" s="65"/>
      <c r="BD444" s="65"/>
      <c r="BE444" s="65"/>
      <c r="BF444" s="65"/>
    </row>
    <row r="445" spans="1:58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65"/>
      <c r="AS445" s="65"/>
      <c r="AT445" s="65"/>
      <c r="AU445" s="65"/>
      <c r="AV445" s="65"/>
      <c r="AW445" s="65"/>
      <c r="AX445" s="65"/>
      <c r="AY445" s="65"/>
      <c r="AZ445" s="65"/>
      <c r="BA445" s="65"/>
      <c r="BB445" s="65"/>
      <c r="BC445" s="65"/>
      <c r="BD445" s="65"/>
      <c r="BE445" s="65"/>
      <c r="BF445" s="65"/>
    </row>
    <row r="446" spans="1:58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65"/>
      <c r="AS446" s="65"/>
      <c r="AT446" s="65"/>
      <c r="AU446" s="65"/>
      <c r="AV446" s="65"/>
      <c r="AW446" s="65"/>
      <c r="AX446" s="65"/>
      <c r="AY446" s="65"/>
      <c r="AZ446" s="65"/>
      <c r="BA446" s="65"/>
      <c r="BB446" s="65"/>
      <c r="BC446" s="65"/>
      <c r="BD446" s="65"/>
      <c r="BE446" s="65"/>
      <c r="BF446" s="65"/>
    </row>
    <row r="447" spans="1:58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65"/>
      <c r="AS447" s="65"/>
      <c r="AT447" s="65"/>
      <c r="AU447" s="65"/>
      <c r="AV447" s="65"/>
      <c r="AW447" s="65"/>
      <c r="AX447" s="65"/>
      <c r="AY447" s="65"/>
      <c r="AZ447" s="65"/>
      <c r="BA447" s="65"/>
      <c r="BB447" s="65"/>
      <c r="BC447" s="65"/>
      <c r="BD447" s="65"/>
      <c r="BE447" s="65"/>
      <c r="BF447" s="65"/>
    </row>
    <row r="448" spans="1:58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65"/>
      <c r="BF448" s="65"/>
    </row>
    <row r="449" spans="1:58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65"/>
      <c r="BF449" s="65"/>
    </row>
    <row r="450" spans="1:58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</row>
    <row r="451" spans="1:58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65"/>
      <c r="AS451" s="65"/>
      <c r="AT451" s="65"/>
      <c r="AU451" s="65"/>
      <c r="AV451" s="65"/>
      <c r="AW451" s="65"/>
      <c r="AX451" s="65"/>
      <c r="AY451" s="65"/>
      <c r="AZ451" s="65"/>
      <c r="BA451" s="65"/>
      <c r="BB451" s="65"/>
      <c r="BC451" s="65"/>
      <c r="BD451" s="65"/>
      <c r="BE451" s="65"/>
      <c r="BF451" s="65"/>
    </row>
    <row r="452" spans="1:58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65"/>
      <c r="AS452" s="65"/>
      <c r="AT452" s="65"/>
      <c r="AU452" s="65"/>
      <c r="AV452" s="65"/>
      <c r="AW452" s="65"/>
      <c r="AX452" s="65"/>
      <c r="AY452" s="65"/>
      <c r="AZ452" s="65"/>
      <c r="BA452" s="65"/>
      <c r="BB452" s="65"/>
      <c r="BC452" s="65"/>
      <c r="BD452" s="65"/>
      <c r="BE452" s="65"/>
      <c r="BF452" s="65"/>
    </row>
    <row r="453" spans="1:58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5"/>
      <c r="BA453" s="65"/>
      <c r="BB453" s="65"/>
      <c r="BC453" s="65"/>
      <c r="BD453" s="65"/>
      <c r="BE453" s="65"/>
      <c r="BF453" s="65"/>
    </row>
    <row r="454" spans="1:58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5"/>
      <c r="BA454" s="65"/>
      <c r="BB454" s="65"/>
      <c r="BC454" s="65"/>
      <c r="BD454" s="65"/>
      <c r="BE454" s="65"/>
      <c r="BF454" s="65"/>
    </row>
    <row r="455" spans="1:58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65"/>
      <c r="BF455" s="65"/>
    </row>
    <row r="456" spans="1:58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65"/>
      <c r="BF456" s="65"/>
    </row>
    <row r="457" spans="1:58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5"/>
      <c r="BA457" s="65"/>
      <c r="BB457" s="65"/>
      <c r="BC457" s="65"/>
      <c r="BD457" s="65"/>
      <c r="BE457" s="65"/>
      <c r="BF457" s="65"/>
    </row>
    <row r="458" spans="1:58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</row>
    <row r="459" spans="1:58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65"/>
      <c r="AS459" s="65"/>
      <c r="AT459" s="65"/>
      <c r="AU459" s="65"/>
      <c r="AV459" s="65"/>
      <c r="AW459" s="65"/>
      <c r="AX459" s="65"/>
      <c r="AY459" s="65"/>
      <c r="AZ459" s="65"/>
      <c r="BA459" s="65"/>
      <c r="BB459" s="65"/>
      <c r="BC459" s="65"/>
      <c r="BD459" s="65"/>
      <c r="BE459" s="65"/>
      <c r="BF459" s="65"/>
    </row>
    <row r="460" spans="1:58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65"/>
      <c r="AS460" s="65"/>
      <c r="AT460" s="65"/>
      <c r="AU460" s="65"/>
      <c r="AV460" s="65"/>
      <c r="AW460" s="65"/>
      <c r="AX460" s="65"/>
      <c r="AY460" s="65"/>
      <c r="AZ460" s="65"/>
      <c r="BA460" s="65"/>
      <c r="BB460" s="65"/>
      <c r="BC460" s="65"/>
      <c r="BD460" s="65"/>
      <c r="BE460" s="65"/>
      <c r="BF460" s="65"/>
    </row>
    <row r="461" spans="1:58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65"/>
      <c r="AS461" s="65"/>
      <c r="AT461" s="65"/>
      <c r="AU461" s="65"/>
      <c r="AV461" s="65"/>
      <c r="AW461" s="65"/>
      <c r="AX461" s="65"/>
      <c r="AY461" s="65"/>
      <c r="AZ461" s="65"/>
      <c r="BA461" s="65"/>
      <c r="BB461" s="65"/>
      <c r="BC461" s="65"/>
      <c r="BD461" s="65"/>
      <c r="BE461" s="65"/>
      <c r="BF461" s="65"/>
    </row>
    <row r="462" spans="1:58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65"/>
      <c r="BF462" s="65"/>
    </row>
    <row r="463" spans="1:58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</row>
    <row r="464" spans="1:58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65"/>
      <c r="AS464" s="65"/>
      <c r="AT464" s="65"/>
      <c r="AU464" s="65"/>
      <c r="AV464" s="65"/>
      <c r="AW464" s="65"/>
      <c r="AX464" s="65"/>
      <c r="AY464" s="65"/>
      <c r="AZ464" s="65"/>
      <c r="BA464" s="65"/>
      <c r="BB464" s="65"/>
      <c r="BC464" s="65"/>
      <c r="BD464" s="65"/>
      <c r="BE464" s="65"/>
      <c r="BF464" s="65"/>
    </row>
    <row r="465" spans="1:58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65"/>
      <c r="AS465" s="65"/>
      <c r="AT465" s="65"/>
      <c r="AU465" s="65"/>
      <c r="AV465" s="65"/>
      <c r="AW465" s="65"/>
      <c r="AX465" s="65"/>
      <c r="AY465" s="65"/>
      <c r="AZ465" s="65"/>
      <c r="BA465" s="65"/>
      <c r="BB465" s="65"/>
      <c r="BC465" s="65"/>
      <c r="BD465" s="65"/>
      <c r="BE465" s="65"/>
      <c r="BF465" s="65"/>
    </row>
    <row r="466" spans="1:58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</row>
    <row r="467" spans="1:58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65"/>
      <c r="AS467" s="65"/>
      <c r="AT467" s="65"/>
      <c r="AU467" s="65"/>
      <c r="AV467" s="65"/>
      <c r="AW467" s="65"/>
      <c r="AX467" s="65"/>
      <c r="AY467" s="65"/>
      <c r="AZ467" s="65"/>
      <c r="BA467" s="65"/>
      <c r="BB467" s="65"/>
      <c r="BC467" s="65"/>
      <c r="BD467" s="65"/>
      <c r="BE467" s="65"/>
      <c r="BF467" s="65"/>
    </row>
    <row r="468" spans="1:58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65"/>
      <c r="AS468" s="65"/>
      <c r="AT468" s="65"/>
      <c r="AU468" s="65"/>
      <c r="AV468" s="65"/>
      <c r="AW468" s="65"/>
      <c r="AX468" s="65"/>
      <c r="AY468" s="65"/>
      <c r="AZ468" s="65"/>
      <c r="BA468" s="65"/>
      <c r="BB468" s="65"/>
      <c r="BC468" s="65"/>
      <c r="BD468" s="65"/>
      <c r="BE468" s="65"/>
      <c r="BF468" s="65"/>
    </row>
    <row r="469" spans="1:58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</row>
    <row r="470" spans="1:58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65"/>
      <c r="BF470" s="65"/>
    </row>
    <row r="471" spans="1:58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65"/>
      <c r="AS471" s="65"/>
      <c r="AT471" s="65"/>
      <c r="AU471" s="65"/>
      <c r="AV471" s="65"/>
      <c r="AW471" s="65"/>
      <c r="AX471" s="65"/>
      <c r="AY471" s="65"/>
      <c r="AZ471" s="65"/>
      <c r="BA471" s="65"/>
      <c r="BB471" s="65"/>
      <c r="BC471" s="65"/>
      <c r="BD471" s="65"/>
      <c r="BE471" s="65"/>
      <c r="BF471" s="65"/>
    </row>
    <row r="472" spans="1:58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65"/>
      <c r="AS472" s="65"/>
      <c r="AT472" s="65"/>
      <c r="AU472" s="65"/>
      <c r="AV472" s="65"/>
      <c r="AW472" s="65"/>
      <c r="AX472" s="65"/>
      <c r="AY472" s="65"/>
      <c r="AZ472" s="65"/>
      <c r="BA472" s="65"/>
      <c r="BB472" s="65"/>
      <c r="BC472" s="65"/>
      <c r="BD472" s="65"/>
      <c r="BE472" s="65"/>
      <c r="BF472" s="65"/>
    </row>
    <row r="473" spans="1:58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</row>
    <row r="474" spans="1:58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65"/>
      <c r="AS474" s="65"/>
      <c r="AT474" s="65"/>
      <c r="AU474" s="65"/>
      <c r="AV474" s="65"/>
      <c r="AW474" s="65"/>
      <c r="AX474" s="65"/>
      <c r="AY474" s="65"/>
      <c r="AZ474" s="65"/>
      <c r="BA474" s="65"/>
      <c r="BB474" s="65"/>
      <c r="BC474" s="65"/>
      <c r="BD474" s="65"/>
      <c r="BE474" s="65"/>
      <c r="BF474" s="65"/>
    </row>
    <row r="475" spans="1:58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65"/>
      <c r="AS475" s="65"/>
      <c r="AT475" s="65"/>
      <c r="AU475" s="65"/>
      <c r="AV475" s="65"/>
      <c r="AW475" s="65"/>
      <c r="AX475" s="65"/>
      <c r="AY475" s="65"/>
      <c r="AZ475" s="65"/>
      <c r="BA475" s="65"/>
      <c r="BB475" s="65"/>
      <c r="BC475" s="65"/>
      <c r="BD475" s="65"/>
      <c r="BE475" s="65"/>
      <c r="BF475" s="65"/>
    </row>
    <row r="476" spans="1:58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65"/>
      <c r="BF476" s="65"/>
    </row>
    <row r="477" spans="1:58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65"/>
      <c r="BF477" s="65"/>
    </row>
    <row r="478" spans="1:58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65"/>
      <c r="AS478" s="65"/>
      <c r="AT478" s="65"/>
      <c r="AU478" s="65"/>
      <c r="AV478" s="65"/>
      <c r="AW478" s="65"/>
      <c r="AX478" s="65"/>
      <c r="AY478" s="65"/>
      <c r="AZ478" s="65"/>
      <c r="BA478" s="65"/>
      <c r="BB478" s="65"/>
      <c r="BC478" s="65"/>
      <c r="BD478" s="65"/>
      <c r="BE478" s="65"/>
      <c r="BF478" s="65"/>
    </row>
    <row r="479" spans="1:58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65"/>
      <c r="AS479" s="65"/>
      <c r="AT479" s="65"/>
      <c r="AU479" s="65"/>
      <c r="AV479" s="65"/>
      <c r="AW479" s="65"/>
      <c r="AX479" s="65"/>
      <c r="AY479" s="65"/>
      <c r="AZ479" s="65"/>
      <c r="BA479" s="65"/>
      <c r="BB479" s="65"/>
      <c r="BC479" s="65"/>
      <c r="BD479" s="65"/>
      <c r="BE479" s="65"/>
      <c r="BF479" s="65"/>
    </row>
    <row r="480" spans="1:58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65"/>
      <c r="AS480" s="65"/>
      <c r="AT480" s="65"/>
      <c r="AU480" s="65"/>
      <c r="AV480" s="65"/>
      <c r="AW480" s="65"/>
      <c r="AX480" s="65"/>
      <c r="AY480" s="65"/>
      <c r="AZ480" s="65"/>
      <c r="BA480" s="65"/>
      <c r="BB480" s="65"/>
      <c r="BC480" s="65"/>
      <c r="BD480" s="65"/>
      <c r="BE480" s="65"/>
      <c r="BF480" s="65"/>
    </row>
    <row r="481" spans="1:58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</row>
    <row r="482" spans="1:58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65"/>
      <c r="AS482" s="65"/>
      <c r="AT482" s="65"/>
      <c r="AU482" s="65"/>
      <c r="AV482" s="65"/>
      <c r="AW482" s="65"/>
      <c r="AX482" s="65"/>
      <c r="AY482" s="65"/>
      <c r="AZ482" s="65"/>
      <c r="BA482" s="65"/>
      <c r="BB482" s="65"/>
      <c r="BC482" s="65"/>
      <c r="BD482" s="65"/>
      <c r="BE482" s="65"/>
      <c r="BF482" s="65"/>
    </row>
    <row r="483" spans="1:58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65"/>
      <c r="BF483" s="65"/>
    </row>
    <row r="484" spans="1:58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65"/>
      <c r="BF484" s="65"/>
    </row>
    <row r="485" spans="1:58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</row>
    <row r="486" spans="1:58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65"/>
      <c r="AS486" s="65"/>
      <c r="AT486" s="65"/>
      <c r="AU486" s="65"/>
      <c r="AV486" s="65"/>
      <c r="AW486" s="65"/>
      <c r="AX486" s="65"/>
      <c r="AY486" s="65"/>
      <c r="AZ486" s="65"/>
      <c r="BA486" s="65"/>
      <c r="BB486" s="65"/>
      <c r="BC486" s="65"/>
      <c r="BD486" s="65"/>
      <c r="BE486" s="65"/>
      <c r="BF486" s="65"/>
    </row>
    <row r="487" spans="1:58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65"/>
      <c r="AS487" s="65"/>
      <c r="AT487" s="65"/>
      <c r="AU487" s="65"/>
      <c r="AV487" s="65"/>
      <c r="AW487" s="65"/>
      <c r="AX487" s="65"/>
      <c r="AY487" s="65"/>
      <c r="AZ487" s="65"/>
      <c r="BA487" s="65"/>
      <c r="BB487" s="65"/>
      <c r="BC487" s="65"/>
      <c r="BD487" s="65"/>
      <c r="BE487" s="65"/>
      <c r="BF487" s="65"/>
    </row>
    <row r="488" spans="1:58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65"/>
      <c r="AS488" s="65"/>
      <c r="AT488" s="65"/>
      <c r="AU488" s="65"/>
      <c r="AV488" s="65"/>
      <c r="AW488" s="65"/>
      <c r="AX488" s="65"/>
      <c r="AY488" s="65"/>
      <c r="AZ488" s="65"/>
      <c r="BA488" s="65"/>
      <c r="BB488" s="65"/>
      <c r="BC488" s="65"/>
      <c r="BD488" s="65"/>
      <c r="BE488" s="65"/>
      <c r="BF488" s="65"/>
    </row>
    <row r="489" spans="1:58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65"/>
      <c r="AS489" s="65"/>
      <c r="AT489" s="65"/>
      <c r="AU489" s="65"/>
      <c r="AV489" s="65"/>
      <c r="AW489" s="65"/>
      <c r="AX489" s="65"/>
      <c r="AY489" s="65"/>
      <c r="AZ489" s="65"/>
      <c r="BA489" s="65"/>
      <c r="BB489" s="65"/>
      <c r="BC489" s="65"/>
      <c r="BD489" s="65"/>
      <c r="BE489" s="65"/>
      <c r="BF489" s="65"/>
    </row>
    <row r="490" spans="1:58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65"/>
      <c r="BF490" s="65"/>
    </row>
    <row r="491" spans="1:58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65"/>
      <c r="BF491" s="65"/>
    </row>
    <row r="492" spans="1:58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65"/>
      <c r="AS492" s="65"/>
      <c r="AT492" s="65"/>
      <c r="AU492" s="65"/>
      <c r="AV492" s="65"/>
      <c r="AW492" s="65"/>
      <c r="AX492" s="65"/>
      <c r="AY492" s="65"/>
      <c r="AZ492" s="65"/>
      <c r="BA492" s="65"/>
      <c r="BB492" s="65"/>
      <c r="BC492" s="65"/>
      <c r="BD492" s="65"/>
      <c r="BE492" s="65"/>
      <c r="BF492" s="65"/>
    </row>
    <row r="493" spans="1:58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65"/>
      <c r="AS493" s="65"/>
      <c r="AT493" s="65"/>
      <c r="AU493" s="65"/>
      <c r="AV493" s="65"/>
      <c r="AW493" s="65"/>
      <c r="AX493" s="65"/>
      <c r="AY493" s="65"/>
      <c r="AZ493" s="65"/>
      <c r="BA493" s="65"/>
      <c r="BB493" s="65"/>
      <c r="BC493" s="65"/>
      <c r="BD493" s="65"/>
      <c r="BE493" s="65"/>
      <c r="BF493" s="65"/>
    </row>
    <row r="494" spans="1:58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65"/>
      <c r="AS494" s="65"/>
      <c r="AT494" s="65"/>
      <c r="AU494" s="65"/>
      <c r="AV494" s="65"/>
      <c r="AW494" s="65"/>
      <c r="AX494" s="65"/>
      <c r="AY494" s="65"/>
      <c r="AZ494" s="65"/>
      <c r="BA494" s="65"/>
      <c r="BB494" s="65"/>
      <c r="BC494" s="65"/>
      <c r="BD494" s="65"/>
      <c r="BE494" s="65"/>
      <c r="BF494" s="65"/>
    </row>
    <row r="495" spans="1:58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65"/>
      <c r="AS495" s="65"/>
      <c r="AT495" s="65"/>
      <c r="AU495" s="65"/>
      <c r="AV495" s="65"/>
      <c r="AW495" s="65"/>
      <c r="AX495" s="65"/>
      <c r="AY495" s="65"/>
      <c r="AZ495" s="65"/>
      <c r="BA495" s="65"/>
      <c r="BB495" s="65"/>
      <c r="BC495" s="65"/>
      <c r="BD495" s="65"/>
      <c r="BE495" s="65"/>
      <c r="BF495" s="65"/>
    </row>
    <row r="496" spans="1:58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65"/>
      <c r="AS496" s="65"/>
      <c r="AT496" s="65"/>
      <c r="AU496" s="65"/>
      <c r="AV496" s="65"/>
      <c r="AW496" s="65"/>
      <c r="AX496" s="65"/>
      <c r="AY496" s="65"/>
      <c r="AZ496" s="65"/>
      <c r="BA496" s="65"/>
      <c r="BB496" s="65"/>
      <c r="BC496" s="65"/>
      <c r="BD496" s="65"/>
      <c r="BE496" s="65"/>
      <c r="BF496" s="65"/>
    </row>
    <row r="497" spans="1:58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65"/>
      <c r="BF497" s="65"/>
    </row>
    <row r="498" spans="1:58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65"/>
      <c r="BF498" s="65"/>
    </row>
    <row r="499" spans="1:58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65"/>
      <c r="AS499" s="65"/>
      <c r="AT499" s="65"/>
      <c r="AU499" s="65"/>
      <c r="AV499" s="65"/>
      <c r="AW499" s="65"/>
      <c r="AX499" s="65"/>
      <c r="AY499" s="65"/>
      <c r="AZ499" s="65"/>
      <c r="BA499" s="65"/>
      <c r="BB499" s="65"/>
      <c r="BC499" s="65"/>
      <c r="BD499" s="65"/>
      <c r="BE499" s="65"/>
      <c r="BF499" s="65"/>
    </row>
    <row r="500" spans="1:58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65"/>
      <c r="AS500" s="65"/>
      <c r="AT500" s="65"/>
      <c r="AU500" s="65"/>
      <c r="AV500" s="65"/>
      <c r="AW500" s="65"/>
      <c r="AX500" s="65"/>
      <c r="AY500" s="65"/>
      <c r="AZ500" s="65"/>
      <c r="BA500" s="65"/>
      <c r="BB500" s="65"/>
      <c r="BC500" s="65"/>
      <c r="BD500" s="65"/>
      <c r="BE500" s="65"/>
      <c r="BF500" s="65"/>
    </row>
    <row r="501" spans="1:58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65"/>
      <c r="AS501" s="65"/>
      <c r="AT501" s="65"/>
      <c r="AU501" s="65"/>
      <c r="AV501" s="65"/>
      <c r="AW501" s="65"/>
      <c r="AX501" s="65"/>
      <c r="AY501" s="65"/>
      <c r="AZ501" s="65"/>
      <c r="BA501" s="65"/>
      <c r="BB501" s="65"/>
      <c r="BC501" s="65"/>
      <c r="BD501" s="65"/>
      <c r="BE501" s="65"/>
      <c r="BF501" s="65"/>
    </row>
    <row r="502" spans="1:58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65"/>
      <c r="AS502" s="65"/>
      <c r="AT502" s="65"/>
      <c r="AU502" s="65"/>
      <c r="AV502" s="65"/>
      <c r="AW502" s="65"/>
      <c r="AX502" s="65"/>
      <c r="AY502" s="65"/>
      <c r="AZ502" s="65"/>
      <c r="BA502" s="65"/>
      <c r="BB502" s="65"/>
      <c r="BC502" s="65"/>
      <c r="BD502" s="65"/>
      <c r="BE502" s="65"/>
      <c r="BF502" s="65"/>
    </row>
    <row r="503" spans="1:58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65"/>
      <c r="AS503" s="65"/>
      <c r="AT503" s="65"/>
      <c r="AU503" s="65"/>
      <c r="AV503" s="65"/>
      <c r="AW503" s="65"/>
      <c r="AX503" s="65"/>
      <c r="AY503" s="65"/>
      <c r="AZ503" s="65"/>
      <c r="BA503" s="65"/>
      <c r="BB503" s="65"/>
      <c r="BC503" s="65"/>
      <c r="BD503" s="65"/>
      <c r="BE503" s="65"/>
      <c r="BF503" s="65"/>
    </row>
    <row r="504" spans="1:58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65"/>
      <c r="AS504" s="65"/>
      <c r="AT504" s="65"/>
      <c r="AU504" s="65"/>
      <c r="AV504" s="65"/>
      <c r="AW504" s="65"/>
      <c r="AX504" s="65"/>
      <c r="AY504" s="65"/>
      <c r="AZ504" s="65"/>
      <c r="BA504" s="65"/>
      <c r="BB504" s="65"/>
      <c r="BC504" s="65"/>
      <c r="BD504" s="65"/>
      <c r="BE504" s="65"/>
      <c r="BF504" s="65"/>
    </row>
    <row r="505" spans="1:58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65"/>
      <c r="AS505" s="65"/>
      <c r="AT505" s="65"/>
      <c r="AU505" s="65"/>
      <c r="AV505" s="65"/>
      <c r="AW505" s="65"/>
      <c r="AX505" s="65"/>
      <c r="AY505" s="65"/>
      <c r="AZ505" s="65"/>
      <c r="BA505" s="65"/>
      <c r="BB505" s="65"/>
      <c r="BC505" s="65"/>
      <c r="BD505" s="65"/>
      <c r="BE505" s="65"/>
      <c r="BF505" s="65"/>
    </row>
    <row r="506" spans="1:58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65"/>
      <c r="AS506" s="65"/>
      <c r="AT506" s="65"/>
      <c r="AU506" s="65"/>
      <c r="AV506" s="65"/>
      <c r="AW506" s="65"/>
      <c r="AX506" s="65"/>
      <c r="AY506" s="65"/>
      <c r="AZ506" s="65"/>
      <c r="BA506" s="65"/>
      <c r="BB506" s="65"/>
      <c r="BC506" s="65"/>
      <c r="BD506" s="65"/>
      <c r="BE506" s="65"/>
      <c r="BF506" s="65"/>
    </row>
    <row r="507" spans="1:58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65"/>
      <c r="AS507" s="65"/>
      <c r="AT507" s="65"/>
      <c r="AU507" s="65"/>
      <c r="AV507" s="65"/>
      <c r="AW507" s="65"/>
      <c r="AX507" s="65"/>
      <c r="AY507" s="65"/>
      <c r="AZ507" s="65"/>
      <c r="BA507" s="65"/>
      <c r="BB507" s="65"/>
      <c r="BC507" s="65"/>
      <c r="BD507" s="65"/>
      <c r="BE507" s="65"/>
      <c r="BF507" s="65"/>
    </row>
    <row r="508" spans="1:58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</row>
    <row r="509" spans="1:58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</row>
    <row r="510" spans="1:58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</row>
    <row r="511" spans="1:58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65"/>
      <c r="AS511" s="65"/>
      <c r="AT511" s="65"/>
      <c r="AU511" s="65"/>
      <c r="AV511" s="65"/>
      <c r="AW511" s="65"/>
      <c r="AX511" s="65"/>
      <c r="AY511" s="65"/>
      <c r="AZ511" s="65"/>
      <c r="BA511" s="65"/>
      <c r="BB511" s="65"/>
      <c r="BC511" s="65"/>
      <c r="BD511" s="65"/>
      <c r="BE511" s="65"/>
      <c r="BF511" s="65"/>
    </row>
    <row r="512" spans="1:58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65"/>
      <c r="AS512" s="65"/>
      <c r="AT512" s="65"/>
      <c r="AU512" s="65"/>
      <c r="AV512" s="65"/>
      <c r="AW512" s="65"/>
      <c r="AX512" s="65"/>
      <c r="AY512" s="65"/>
      <c r="AZ512" s="65"/>
      <c r="BA512" s="65"/>
      <c r="BB512" s="65"/>
      <c r="BC512" s="65"/>
      <c r="BD512" s="65"/>
      <c r="BE512" s="65"/>
      <c r="BF512" s="65"/>
    </row>
    <row r="513" spans="1:58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65"/>
      <c r="AS513" s="65"/>
      <c r="AT513" s="65"/>
      <c r="AU513" s="65"/>
      <c r="AV513" s="65"/>
      <c r="AW513" s="65"/>
      <c r="AX513" s="65"/>
      <c r="AY513" s="65"/>
      <c r="AZ513" s="65"/>
      <c r="BA513" s="65"/>
      <c r="BB513" s="65"/>
      <c r="BC513" s="65"/>
      <c r="BD513" s="65"/>
      <c r="BE513" s="65"/>
      <c r="BF513" s="65"/>
    </row>
    <row r="514" spans="1:58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65"/>
      <c r="AS514" s="65"/>
      <c r="AT514" s="65"/>
      <c r="AU514" s="65"/>
      <c r="AV514" s="65"/>
      <c r="AW514" s="65"/>
      <c r="AX514" s="65"/>
      <c r="AY514" s="65"/>
      <c r="AZ514" s="65"/>
      <c r="BA514" s="65"/>
      <c r="BB514" s="65"/>
      <c r="BC514" s="65"/>
      <c r="BD514" s="65"/>
      <c r="BE514" s="65"/>
      <c r="BF514" s="65"/>
    </row>
    <row r="515" spans="1:58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65"/>
      <c r="AS515" s="65"/>
      <c r="AT515" s="65"/>
      <c r="AU515" s="65"/>
      <c r="AV515" s="65"/>
      <c r="AW515" s="65"/>
      <c r="AX515" s="65"/>
      <c r="AY515" s="65"/>
      <c r="AZ515" s="65"/>
      <c r="BA515" s="65"/>
      <c r="BB515" s="65"/>
      <c r="BC515" s="65"/>
      <c r="BD515" s="65"/>
      <c r="BE515" s="65"/>
      <c r="BF515" s="65"/>
    </row>
    <row r="516" spans="1:58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65"/>
      <c r="AS516" s="65"/>
      <c r="AT516" s="65"/>
      <c r="AU516" s="65"/>
      <c r="AV516" s="65"/>
      <c r="AW516" s="65"/>
      <c r="AX516" s="65"/>
      <c r="AY516" s="65"/>
      <c r="AZ516" s="65"/>
      <c r="BA516" s="65"/>
      <c r="BB516" s="65"/>
      <c r="BC516" s="65"/>
      <c r="BD516" s="65"/>
      <c r="BE516" s="65"/>
      <c r="BF516" s="65"/>
    </row>
    <row r="517" spans="1:58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65"/>
      <c r="AS517" s="65"/>
      <c r="AT517" s="65"/>
      <c r="AU517" s="65"/>
      <c r="AV517" s="65"/>
      <c r="AW517" s="65"/>
      <c r="AX517" s="65"/>
      <c r="AY517" s="65"/>
      <c r="AZ517" s="65"/>
      <c r="BA517" s="65"/>
      <c r="BB517" s="65"/>
      <c r="BC517" s="65"/>
      <c r="BD517" s="65"/>
      <c r="BE517" s="65"/>
      <c r="BF517" s="65"/>
    </row>
    <row r="518" spans="1:58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65"/>
      <c r="AS518" s="65"/>
      <c r="AT518" s="65"/>
      <c r="AU518" s="65"/>
      <c r="AV518" s="65"/>
      <c r="AW518" s="65"/>
      <c r="AX518" s="65"/>
      <c r="AY518" s="65"/>
      <c r="AZ518" s="65"/>
      <c r="BA518" s="65"/>
      <c r="BB518" s="65"/>
      <c r="BC518" s="65"/>
      <c r="BD518" s="65"/>
      <c r="BE518" s="65"/>
      <c r="BF518" s="65"/>
    </row>
    <row r="519" spans="1:58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65"/>
      <c r="AS519" s="65"/>
      <c r="AT519" s="65"/>
      <c r="AU519" s="65"/>
      <c r="AV519" s="65"/>
      <c r="AW519" s="65"/>
      <c r="AX519" s="65"/>
      <c r="AY519" s="65"/>
      <c r="AZ519" s="65"/>
      <c r="BA519" s="65"/>
      <c r="BB519" s="65"/>
      <c r="BC519" s="65"/>
      <c r="BD519" s="65"/>
      <c r="BE519" s="65"/>
      <c r="BF519" s="65"/>
    </row>
    <row r="520" spans="1:58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65"/>
      <c r="AS520" s="65"/>
      <c r="AT520" s="65"/>
      <c r="AU520" s="65"/>
      <c r="AV520" s="65"/>
      <c r="AW520" s="65"/>
      <c r="AX520" s="65"/>
      <c r="AY520" s="65"/>
      <c r="AZ520" s="65"/>
      <c r="BA520" s="65"/>
      <c r="BB520" s="65"/>
      <c r="BC520" s="65"/>
      <c r="BD520" s="65"/>
      <c r="BE520" s="65"/>
      <c r="BF520" s="65"/>
    </row>
    <row r="521" spans="1:58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65"/>
      <c r="AS521" s="65"/>
      <c r="AT521" s="65"/>
      <c r="AU521" s="65"/>
      <c r="AV521" s="65"/>
      <c r="AW521" s="65"/>
      <c r="AX521" s="65"/>
      <c r="AY521" s="65"/>
      <c r="AZ521" s="65"/>
      <c r="BA521" s="65"/>
      <c r="BB521" s="65"/>
      <c r="BC521" s="65"/>
      <c r="BD521" s="65"/>
      <c r="BE521" s="65"/>
      <c r="BF521" s="65"/>
    </row>
    <row r="522" spans="1:58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65"/>
      <c r="AS522" s="65"/>
      <c r="AT522" s="65"/>
      <c r="AU522" s="65"/>
      <c r="AV522" s="65"/>
      <c r="AW522" s="65"/>
      <c r="AX522" s="65"/>
      <c r="AY522" s="65"/>
      <c r="AZ522" s="65"/>
      <c r="BA522" s="65"/>
      <c r="BB522" s="65"/>
      <c r="BC522" s="65"/>
      <c r="BD522" s="65"/>
      <c r="BE522" s="65"/>
      <c r="BF522" s="65"/>
    </row>
    <row r="523" spans="1:58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65"/>
      <c r="AS523" s="65"/>
      <c r="AT523" s="65"/>
      <c r="AU523" s="65"/>
      <c r="AV523" s="65"/>
      <c r="AW523" s="65"/>
      <c r="AX523" s="65"/>
      <c r="AY523" s="65"/>
      <c r="AZ523" s="65"/>
      <c r="BA523" s="65"/>
      <c r="BB523" s="65"/>
      <c r="BC523" s="65"/>
      <c r="BD523" s="65"/>
      <c r="BE523" s="65"/>
      <c r="BF523" s="65"/>
    </row>
    <row r="524" spans="1:58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65"/>
      <c r="AS524" s="65"/>
      <c r="AT524" s="65"/>
      <c r="AU524" s="65"/>
      <c r="AV524" s="65"/>
      <c r="AW524" s="65"/>
      <c r="AX524" s="65"/>
      <c r="AY524" s="65"/>
      <c r="AZ524" s="65"/>
      <c r="BA524" s="65"/>
      <c r="BB524" s="65"/>
      <c r="BC524" s="65"/>
      <c r="BD524" s="65"/>
      <c r="BE524" s="65"/>
      <c r="BF524" s="65"/>
    </row>
    <row r="525" spans="1:58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65"/>
      <c r="AS525" s="65"/>
      <c r="AT525" s="65"/>
      <c r="AU525" s="65"/>
      <c r="AV525" s="65"/>
      <c r="AW525" s="65"/>
      <c r="AX525" s="65"/>
      <c r="AY525" s="65"/>
      <c r="AZ525" s="65"/>
      <c r="BA525" s="65"/>
      <c r="BB525" s="65"/>
      <c r="BC525" s="65"/>
      <c r="BD525" s="65"/>
      <c r="BE525" s="65"/>
      <c r="BF525" s="65"/>
    </row>
    <row r="526" spans="1:58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65"/>
      <c r="AS526" s="65"/>
      <c r="AT526" s="65"/>
      <c r="AU526" s="65"/>
      <c r="AV526" s="65"/>
      <c r="AW526" s="65"/>
      <c r="AX526" s="65"/>
      <c r="AY526" s="65"/>
      <c r="AZ526" s="65"/>
      <c r="BA526" s="65"/>
      <c r="BB526" s="65"/>
      <c r="BC526" s="65"/>
      <c r="BD526" s="65"/>
      <c r="BE526" s="65"/>
      <c r="BF526" s="65"/>
    </row>
    <row r="527" spans="1:58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65"/>
      <c r="AS527" s="65"/>
      <c r="AT527" s="65"/>
      <c r="AU527" s="65"/>
      <c r="AV527" s="65"/>
      <c r="AW527" s="65"/>
      <c r="AX527" s="65"/>
      <c r="AY527" s="65"/>
      <c r="AZ527" s="65"/>
      <c r="BA527" s="65"/>
      <c r="BB527" s="65"/>
      <c r="BC527" s="65"/>
      <c r="BD527" s="65"/>
      <c r="BE527" s="65"/>
      <c r="BF527" s="65"/>
    </row>
    <row r="528" spans="1:58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65"/>
      <c r="AS528" s="65"/>
      <c r="AT528" s="65"/>
      <c r="AU528" s="65"/>
      <c r="AV528" s="65"/>
      <c r="AW528" s="65"/>
      <c r="AX528" s="65"/>
      <c r="AY528" s="65"/>
      <c r="AZ528" s="65"/>
      <c r="BA528" s="65"/>
      <c r="BB528" s="65"/>
      <c r="BC528" s="65"/>
      <c r="BD528" s="65"/>
      <c r="BE528" s="65"/>
      <c r="BF528" s="65"/>
    </row>
    <row r="529" spans="1:58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65"/>
      <c r="AS529" s="65"/>
      <c r="AT529" s="65"/>
      <c r="AU529" s="65"/>
      <c r="AV529" s="65"/>
      <c r="AW529" s="65"/>
      <c r="AX529" s="65"/>
      <c r="AY529" s="65"/>
      <c r="AZ529" s="65"/>
      <c r="BA529" s="65"/>
      <c r="BB529" s="65"/>
      <c r="BC529" s="65"/>
      <c r="BD529" s="65"/>
      <c r="BE529" s="65"/>
      <c r="BF529" s="65"/>
    </row>
    <row r="530" spans="1:58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65"/>
      <c r="AS530" s="65"/>
      <c r="AT530" s="65"/>
      <c r="AU530" s="65"/>
      <c r="AV530" s="65"/>
      <c r="AW530" s="65"/>
      <c r="AX530" s="65"/>
      <c r="AY530" s="65"/>
      <c r="AZ530" s="65"/>
      <c r="BA530" s="65"/>
      <c r="BB530" s="65"/>
      <c r="BC530" s="65"/>
      <c r="BD530" s="65"/>
      <c r="BE530" s="65"/>
      <c r="BF530" s="65"/>
    </row>
    <row r="531" spans="1:58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65"/>
      <c r="AS531" s="65"/>
      <c r="AT531" s="65"/>
      <c r="AU531" s="65"/>
      <c r="AV531" s="65"/>
      <c r="AW531" s="65"/>
      <c r="AX531" s="65"/>
      <c r="AY531" s="65"/>
      <c r="AZ531" s="65"/>
      <c r="BA531" s="65"/>
      <c r="BB531" s="65"/>
      <c r="BC531" s="65"/>
      <c r="BD531" s="65"/>
      <c r="BE531" s="65"/>
      <c r="BF531" s="65"/>
    </row>
    <row r="532" spans="1:58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65"/>
      <c r="AS532" s="65"/>
      <c r="AT532" s="65"/>
      <c r="AU532" s="65"/>
      <c r="AV532" s="65"/>
      <c r="AW532" s="65"/>
      <c r="AX532" s="65"/>
      <c r="AY532" s="65"/>
      <c r="AZ532" s="65"/>
      <c r="BA532" s="65"/>
      <c r="BB532" s="65"/>
      <c r="BC532" s="65"/>
      <c r="BD532" s="65"/>
      <c r="BE532" s="65"/>
      <c r="BF532" s="65"/>
    </row>
    <row r="533" spans="1:58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65"/>
      <c r="AS533" s="65"/>
      <c r="AT533" s="65"/>
      <c r="AU533" s="65"/>
      <c r="AV533" s="65"/>
      <c r="AW533" s="65"/>
      <c r="AX533" s="65"/>
      <c r="AY533" s="65"/>
      <c r="AZ533" s="65"/>
      <c r="BA533" s="65"/>
      <c r="BB533" s="65"/>
      <c r="BC533" s="65"/>
      <c r="BD533" s="65"/>
      <c r="BE533" s="65"/>
      <c r="BF533" s="65"/>
    </row>
    <row r="534" spans="1:58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65"/>
      <c r="AS534" s="65"/>
      <c r="AT534" s="65"/>
      <c r="AU534" s="65"/>
      <c r="AV534" s="65"/>
      <c r="AW534" s="65"/>
      <c r="AX534" s="65"/>
      <c r="AY534" s="65"/>
      <c r="AZ534" s="65"/>
      <c r="BA534" s="65"/>
      <c r="BB534" s="65"/>
      <c r="BC534" s="65"/>
      <c r="BD534" s="65"/>
      <c r="BE534" s="65"/>
      <c r="BF534" s="65"/>
    </row>
    <row r="535" spans="1:58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65"/>
      <c r="AS535" s="65"/>
      <c r="AT535" s="65"/>
      <c r="AU535" s="65"/>
      <c r="AV535" s="65"/>
      <c r="AW535" s="65"/>
      <c r="AX535" s="65"/>
      <c r="AY535" s="65"/>
      <c r="AZ535" s="65"/>
      <c r="BA535" s="65"/>
      <c r="BB535" s="65"/>
      <c r="BC535" s="65"/>
      <c r="BD535" s="65"/>
      <c r="BE535" s="65"/>
      <c r="BF535" s="65"/>
    </row>
    <row r="536" spans="1:58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65"/>
      <c r="AS536" s="65"/>
      <c r="AT536" s="65"/>
      <c r="AU536" s="65"/>
      <c r="AV536" s="65"/>
      <c r="AW536" s="65"/>
      <c r="AX536" s="65"/>
      <c r="AY536" s="65"/>
      <c r="AZ536" s="65"/>
      <c r="BA536" s="65"/>
      <c r="BB536" s="65"/>
      <c r="BC536" s="65"/>
      <c r="BD536" s="65"/>
      <c r="BE536" s="65"/>
      <c r="BF536" s="65"/>
    </row>
    <row r="537" spans="1:58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65"/>
      <c r="AS537" s="65"/>
      <c r="AT537" s="65"/>
      <c r="AU537" s="65"/>
      <c r="AV537" s="65"/>
      <c r="AW537" s="65"/>
      <c r="AX537" s="65"/>
      <c r="AY537" s="65"/>
      <c r="AZ537" s="65"/>
      <c r="BA537" s="65"/>
      <c r="BB537" s="65"/>
      <c r="BC537" s="65"/>
      <c r="BD537" s="65"/>
      <c r="BE537" s="65"/>
      <c r="BF537" s="65"/>
    </row>
    <row r="538" spans="1:58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65"/>
      <c r="AS538" s="65"/>
      <c r="AT538" s="65"/>
      <c r="AU538" s="65"/>
      <c r="AV538" s="65"/>
      <c r="AW538" s="65"/>
      <c r="AX538" s="65"/>
      <c r="AY538" s="65"/>
      <c r="AZ538" s="65"/>
      <c r="BA538" s="65"/>
      <c r="BB538" s="65"/>
      <c r="BC538" s="65"/>
      <c r="BD538" s="65"/>
      <c r="BE538" s="65"/>
      <c r="BF538" s="65"/>
    </row>
    <row r="539" spans="1:58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65"/>
      <c r="AS539" s="65"/>
      <c r="AT539" s="65"/>
      <c r="AU539" s="65"/>
      <c r="AV539" s="65"/>
      <c r="AW539" s="65"/>
      <c r="AX539" s="65"/>
      <c r="AY539" s="65"/>
      <c r="AZ539" s="65"/>
      <c r="BA539" s="65"/>
      <c r="BB539" s="65"/>
      <c r="BC539" s="65"/>
      <c r="BD539" s="65"/>
      <c r="BE539" s="65"/>
      <c r="BF539" s="65"/>
    </row>
    <row r="540" spans="1:58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65"/>
      <c r="AS540" s="65"/>
      <c r="AT540" s="65"/>
      <c r="AU540" s="65"/>
      <c r="AV540" s="65"/>
      <c r="AW540" s="65"/>
      <c r="AX540" s="65"/>
      <c r="AY540" s="65"/>
      <c r="AZ540" s="65"/>
      <c r="BA540" s="65"/>
      <c r="BB540" s="65"/>
      <c r="BC540" s="65"/>
      <c r="BD540" s="65"/>
      <c r="BE540" s="65"/>
      <c r="BF540" s="65"/>
    </row>
    <row r="541" spans="1:58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65"/>
      <c r="AS541" s="65"/>
      <c r="AT541" s="65"/>
      <c r="AU541" s="65"/>
      <c r="AV541" s="65"/>
      <c r="AW541" s="65"/>
      <c r="AX541" s="65"/>
      <c r="AY541" s="65"/>
      <c r="AZ541" s="65"/>
      <c r="BA541" s="65"/>
      <c r="BB541" s="65"/>
      <c r="BC541" s="65"/>
      <c r="BD541" s="65"/>
      <c r="BE541" s="65"/>
      <c r="BF541" s="65"/>
    </row>
    <row r="542" spans="1:58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65"/>
      <c r="AS542" s="65"/>
      <c r="AT542" s="65"/>
      <c r="AU542" s="65"/>
      <c r="AV542" s="65"/>
      <c r="AW542" s="65"/>
      <c r="AX542" s="65"/>
      <c r="AY542" s="65"/>
      <c r="AZ542" s="65"/>
      <c r="BA542" s="65"/>
      <c r="BB542" s="65"/>
      <c r="BC542" s="65"/>
      <c r="BD542" s="65"/>
      <c r="BE542" s="65"/>
      <c r="BF542" s="65"/>
    </row>
    <row r="543" spans="1:58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65"/>
      <c r="AS543" s="65"/>
      <c r="AT543" s="65"/>
      <c r="AU543" s="65"/>
      <c r="AV543" s="65"/>
      <c r="AW543" s="65"/>
      <c r="AX543" s="65"/>
      <c r="AY543" s="65"/>
      <c r="AZ543" s="65"/>
      <c r="BA543" s="65"/>
      <c r="BB543" s="65"/>
      <c r="BC543" s="65"/>
      <c r="BD543" s="65"/>
      <c r="BE543" s="65"/>
      <c r="BF543" s="65"/>
    </row>
    <row r="544" spans="1:58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5"/>
      <c r="AW544" s="65"/>
      <c r="AX544" s="65"/>
      <c r="AY544" s="65"/>
      <c r="AZ544" s="65"/>
      <c r="BA544" s="65"/>
      <c r="BB544" s="65"/>
      <c r="BC544" s="65"/>
      <c r="BD544" s="65"/>
      <c r="BE544" s="65"/>
      <c r="BF544" s="65"/>
    </row>
    <row r="545" spans="1:58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65"/>
      <c r="AS545" s="65"/>
      <c r="AT545" s="65"/>
      <c r="AU545" s="65"/>
      <c r="AV545" s="65"/>
      <c r="AW545" s="65"/>
      <c r="AX545" s="65"/>
      <c r="AY545" s="65"/>
      <c r="AZ545" s="65"/>
      <c r="BA545" s="65"/>
      <c r="BB545" s="65"/>
      <c r="BC545" s="65"/>
      <c r="BD545" s="65"/>
      <c r="BE545" s="65"/>
      <c r="BF545" s="65"/>
    </row>
    <row r="546" spans="1:58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65"/>
      <c r="AS546" s="65"/>
      <c r="AT546" s="65"/>
      <c r="AU546" s="65"/>
      <c r="AV546" s="65"/>
      <c r="AW546" s="65"/>
      <c r="AX546" s="65"/>
      <c r="AY546" s="65"/>
      <c r="AZ546" s="65"/>
      <c r="BA546" s="65"/>
      <c r="BB546" s="65"/>
      <c r="BC546" s="65"/>
      <c r="BD546" s="65"/>
      <c r="BE546" s="65"/>
      <c r="BF546" s="65"/>
    </row>
    <row r="547" spans="1:58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65"/>
      <c r="AS547" s="65"/>
      <c r="AT547" s="65"/>
      <c r="AU547" s="65"/>
      <c r="AV547" s="65"/>
      <c r="AW547" s="65"/>
      <c r="AX547" s="65"/>
      <c r="AY547" s="65"/>
      <c r="AZ547" s="65"/>
      <c r="BA547" s="65"/>
      <c r="BB547" s="65"/>
      <c r="BC547" s="65"/>
      <c r="BD547" s="65"/>
      <c r="BE547" s="65"/>
      <c r="BF547" s="65"/>
    </row>
    <row r="548" spans="1:58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65"/>
      <c r="AS548" s="65"/>
      <c r="AT548" s="65"/>
      <c r="AU548" s="65"/>
      <c r="AV548" s="65"/>
      <c r="AW548" s="65"/>
      <c r="AX548" s="65"/>
      <c r="AY548" s="65"/>
      <c r="AZ548" s="65"/>
      <c r="BA548" s="65"/>
      <c r="BB548" s="65"/>
      <c r="BC548" s="65"/>
      <c r="BD548" s="65"/>
      <c r="BE548" s="65"/>
      <c r="BF548" s="65"/>
    </row>
    <row r="549" spans="1:58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65"/>
      <c r="AS549" s="65"/>
      <c r="AT549" s="65"/>
      <c r="AU549" s="65"/>
      <c r="AV549" s="65"/>
      <c r="AW549" s="65"/>
      <c r="AX549" s="65"/>
      <c r="AY549" s="65"/>
      <c r="AZ549" s="65"/>
      <c r="BA549" s="65"/>
      <c r="BB549" s="65"/>
      <c r="BC549" s="65"/>
      <c r="BD549" s="65"/>
      <c r="BE549" s="65"/>
      <c r="BF549" s="65"/>
    </row>
    <row r="550" spans="1:58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65"/>
      <c r="AS550" s="65"/>
      <c r="AT550" s="65"/>
      <c r="AU550" s="65"/>
      <c r="AV550" s="65"/>
      <c r="AW550" s="65"/>
      <c r="AX550" s="65"/>
      <c r="AY550" s="65"/>
      <c r="AZ550" s="65"/>
      <c r="BA550" s="65"/>
      <c r="BB550" s="65"/>
      <c r="BC550" s="65"/>
      <c r="BD550" s="65"/>
      <c r="BE550" s="65"/>
      <c r="BF550" s="65"/>
    </row>
    <row r="551" spans="1:58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65"/>
      <c r="AS551" s="65"/>
      <c r="AT551" s="65"/>
      <c r="AU551" s="65"/>
      <c r="AV551" s="65"/>
      <c r="AW551" s="65"/>
      <c r="AX551" s="65"/>
      <c r="AY551" s="65"/>
      <c r="AZ551" s="65"/>
      <c r="BA551" s="65"/>
      <c r="BB551" s="65"/>
      <c r="BC551" s="65"/>
      <c r="BD551" s="65"/>
      <c r="BE551" s="65"/>
      <c r="BF551" s="65"/>
    </row>
    <row r="552" spans="1:58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65"/>
      <c r="AS552" s="65"/>
      <c r="AT552" s="65"/>
      <c r="AU552" s="65"/>
      <c r="AV552" s="65"/>
      <c r="AW552" s="65"/>
      <c r="AX552" s="65"/>
      <c r="AY552" s="65"/>
      <c r="AZ552" s="65"/>
      <c r="BA552" s="65"/>
      <c r="BB552" s="65"/>
      <c r="BC552" s="65"/>
      <c r="BD552" s="65"/>
      <c r="BE552" s="65"/>
      <c r="BF552" s="65"/>
    </row>
    <row r="553" spans="1:58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65"/>
      <c r="AS553" s="65"/>
      <c r="AT553" s="65"/>
      <c r="AU553" s="65"/>
      <c r="AV553" s="65"/>
      <c r="AW553" s="65"/>
      <c r="AX553" s="65"/>
      <c r="AY553" s="65"/>
      <c r="AZ553" s="65"/>
      <c r="BA553" s="65"/>
      <c r="BB553" s="65"/>
      <c r="BC553" s="65"/>
      <c r="BD553" s="65"/>
      <c r="BE553" s="65"/>
      <c r="BF553" s="65"/>
    </row>
    <row r="554" spans="1:58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65"/>
      <c r="AS554" s="65"/>
      <c r="AT554" s="65"/>
      <c r="AU554" s="65"/>
      <c r="AV554" s="65"/>
      <c r="AW554" s="65"/>
      <c r="AX554" s="65"/>
      <c r="AY554" s="65"/>
      <c r="AZ554" s="65"/>
      <c r="BA554" s="65"/>
      <c r="BB554" s="65"/>
      <c r="BC554" s="65"/>
      <c r="BD554" s="65"/>
      <c r="BE554" s="65"/>
      <c r="BF554" s="65"/>
    </row>
    <row r="555" spans="1:58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65"/>
      <c r="AS555" s="65"/>
      <c r="AT555" s="65"/>
      <c r="AU555" s="65"/>
      <c r="AV555" s="65"/>
      <c r="AW555" s="65"/>
      <c r="AX555" s="65"/>
      <c r="AY555" s="65"/>
      <c r="AZ555" s="65"/>
      <c r="BA555" s="65"/>
      <c r="BB555" s="65"/>
      <c r="BC555" s="65"/>
      <c r="BD555" s="65"/>
      <c r="BE555" s="65"/>
      <c r="BF555" s="65"/>
    </row>
    <row r="556" spans="1:58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65"/>
      <c r="AS556" s="65"/>
      <c r="AT556" s="65"/>
      <c r="AU556" s="65"/>
      <c r="AV556" s="65"/>
      <c r="AW556" s="65"/>
      <c r="AX556" s="65"/>
      <c r="AY556" s="65"/>
      <c r="AZ556" s="65"/>
      <c r="BA556" s="65"/>
      <c r="BB556" s="65"/>
      <c r="BC556" s="65"/>
      <c r="BD556" s="65"/>
      <c r="BE556" s="65"/>
      <c r="BF556" s="65"/>
    </row>
    <row r="557" spans="1:58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65"/>
      <c r="AS557" s="65"/>
      <c r="AT557" s="65"/>
      <c r="AU557" s="65"/>
      <c r="AV557" s="65"/>
      <c r="AW557" s="65"/>
      <c r="AX557" s="65"/>
      <c r="AY557" s="65"/>
      <c r="AZ557" s="65"/>
      <c r="BA557" s="65"/>
      <c r="BB557" s="65"/>
      <c r="BC557" s="65"/>
      <c r="BD557" s="65"/>
      <c r="BE557" s="65"/>
      <c r="BF557" s="65"/>
    </row>
    <row r="558" spans="1:58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65"/>
      <c r="AS558" s="65"/>
      <c r="AT558" s="65"/>
      <c r="AU558" s="65"/>
      <c r="AV558" s="65"/>
      <c r="AW558" s="65"/>
      <c r="AX558" s="65"/>
      <c r="AY558" s="65"/>
      <c r="AZ558" s="65"/>
      <c r="BA558" s="65"/>
      <c r="BB558" s="65"/>
      <c r="BC558" s="65"/>
      <c r="BD558" s="65"/>
      <c r="BE558" s="65"/>
      <c r="BF558" s="65"/>
    </row>
    <row r="559" spans="1:58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65"/>
      <c r="AS559" s="65"/>
      <c r="AT559" s="65"/>
      <c r="AU559" s="65"/>
      <c r="AV559" s="65"/>
      <c r="AW559" s="65"/>
      <c r="AX559" s="65"/>
      <c r="AY559" s="65"/>
      <c r="AZ559" s="65"/>
      <c r="BA559" s="65"/>
      <c r="BB559" s="65"/>
      <c r="BC559" s="65"/>
      <c r="BD559" s="65"/>
      <c r="BE559" s="65"/>
      <c r="BF559" s="65"/>
    </row>
    <row r="560" spans="1:58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65"/>
      <c r="AS560" s="65"/>
      <c r="AT560" s="65"/>
      <c r="AU560" s="65"/>
      <c r="AV560" s="65"/>
      <c r="AW560" s="65"/>
      <c r="AX560" s="65"/>
      <c r="AY560" s="65"/>
      <c r="AZ560" s="65"/>
      <c r="BA560" s="65"/>
      <c r="BB560" s="65"/>
      <c r="BC560" s="65"/>
      <c r="BD560" s="65"/>
      <c r="BE560" s="65"/>
      <c r="BF560" s="65"/>
    </row>
    <row r="561" spans="1:58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65"/>
      <c r="AS561" s="65"/>
      <c r="AT561" s="65"/>
      <c r="AU561" s="65"/>
      <c r="AV561" s="65"/>
      <c r="AW561" s="65"/>
      <c r="AX561" s="65"/>
      <c r="AY561" s="65"/>
      <c r="AZ561" s="65"/>
      <c r="BA561" s="65"/>
      <c r="BB561" s="65"/>
      <c r="BC561" s="65"/>
      <c r="BD561" s="65"/>
      <c r="BE561" s="65"/>
      <c r="BF561" s="65"/>
    </row>
    <row r="562" spans="1:58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65"/>
      <c r="AS562" s="65"/>
      <c r="AT562" s="65"/>
      <c r="AU562" s="65"/>
      <c r="AV562" s="65"/>
      <c r="AW562" s="65"/>
      <c r="AX562" s="65"/>
      <c r="AY562" s="65"/>
      <c r="AZ562" s="65"/>
      <c r="BA562" s="65"/>
      <c r="BB562" s="65"/>
      <c r="BC562" s="65"/>
      <c r="BD562" s="65"/>
      <c r="BE562" s="65"/>
      <c r="BF562" s="65"/>
    </row>
    <row r="563" spans="1:58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65"/>
      <c r="AS563" s="65"/>
      <c r="AT563" s="65"/>
      <c r="AU563" s="65"/>
      <c r="AV563" s="65"/>
      <c r="AW563" s="65"/>
      <c r="AX563" s="65"/>
      <c r="AY563" s="65"/>
      <c r="AZ563" s="65"/>
      <c r="BA563" s="65"/>
      <c r="BB563" s="65"/>
      <c r="BC563" s="65"/>
      <c r="BD563" s="65"/>
      <c r="BE563" s="65"/>
      <c r="BF563" s="65"/>
    </row>
    <row r="564" spans="1:58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65"/>
      <c r="AS564" s="65"/>
      <c r="AT564" s="65"/>
      <c r="AU564" s="65"/>
      <c r="AV564" s="65"/>
      <c r="AW564" s="65"/>
      <c r="AX564" s="65"/>
      <c r="AY564" s="65"/>
      <c r="AZ564" s="65"/>
      <c r="BA564" s="65"/>
      <c r="BB564" s="65"/>
      <c r="BC564" s="65"/>
      <c r="BD564" s="65"/>
      <c r="BE564" s="65"/>
      <c r="BF564" s="65"/>
    </row>
    <row r="565" spans="1:58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65"/>
      <c r="AS565" s="65"/>
      <c r="AT565" s="65"/>
      <c r="AU565" s="65"/>
      <c r="AV565" s="65"/>
      <c r="AW565" s="65"/>
      <c r="AX565" s="65"/>
      <c r="AY565" s="65"/>
      <c r="AZ565" s="65"/>
      <c r="BA565" s="65"/>
      <c r="BB565" s="65"/>
      <c r="BC565" s="65"/>
      <c r="BD565" s="65"/>
      <c r="BE565" s="65"/>
      <c r="BF565" s="65"/>
    </row>
    <row r="566" spans="1:58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65"/>
      <c r="AS566" s="65"/>
      <c r="AT566" s="65"/>
      <c r="AU566" s="65"/>
      <c r="AV566" s="65"/>
      <c r="AW566" s="65"/>
      <c r="AX566" s="65"/>
      <c r="AY566" s="65"/>
      <c r="AZ566" s="65"/>
      <c r="BA566" s="65"/>
      <c r="BB566" s="65"/>
      <c r="BC566" s="65"/>
      <c r="BD566" s="65"/>
      <c r="BE566" s="65"/>
      <c r="BF566" s="65"/>
    </row>
    <row r="567" spans="1:58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65"/>
      <c r="AS567" s="65"/>
      <c r="AT567" s="65"/>
      <c r="AU567" s="65"/>
      <c r="AV567" s="65"/>
      <c r="AW567" s="65"/>
      <c r="AX567" s="65"/>
      <c r="AY567" s="65"/>
      <c r="AZ567" s="65"/>
      <c r="BA567" s="65"/>
      <c r="BB567" s="65"/>
      <c r="BC567" s="65"/>
      <c r="BD567" s="65"/>
      <c r="BE567" s="65"/>
      <c r="BF567" s="65"/>
    </row>
    <row r="568" spans="1:58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65"/>
      <c r="AS568" s="65"/>
      <c r="AT568" s="65"/>
      <c r="AU568" s="65"/>
      <c r="AV568" s="65"/>
      <c r="AW568" s="65"/>
      <c r="AX568" s="65"/>
      <c r="AY568" s="65"/>
      <c r="AZ568" s="65"/>
      <c r="BA568" s="65"/>
      <c r="BB568" s="65"/>
      <c r="BC568" s="65"/>
      <c r="BD568" s="65"/>
      <c r="BE568" s="65"/>
      <c r="BF568" s="65"/>
    </row>
    <row r="569" spans="1:58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65"/>
      <c r="AS569" s="65"/>
      <c r="AT569" s="65"/>
      <c r="AU569" s="65"/>
      <c r="AV569" s="65"/>
      <c r="AW569" s="65"/>
      <c r="AX569" s="65"/>
      <c r="AY569" s="65"/>
      <c r="AZ569" s="65"/>
      <c r="BA569" s="65"/>
      <c r="BB569" s="65"/>
      <c r="BC569" s="65"/>
      <c r="BD569" s="65"/>
      <c r="BE569" s="65"/>
      <c r="BF569" s="65"/>
    </row>
    <row r="570" spans="1:58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65"/>
      <c r="AS570" s="65"/>
      <c r="AT570" s="65"/>
      <c r="AU570" s="65"/>
      <c r="AV570" s="65"/>
      <c r="AW570" s="65"/>
      <c r="AX570" s="65"/>
      <c r="AY570" s="65"/>
      <c r="AZ570" s="65"/>
      <c r="BA570" s="65"/>
      <c r="BB570" s="65"/>
      <c r="BC570" s="65"/>
      <c r="BD570" s="65"/>
      <c r="BE570" s="65"/>
      <c r="BF570" s="65"/>
    </row>
    <row r="571" spans="1:58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65"/>
      <c r="AS571" s="65"/>
      <c r="AT571" s="65"/>
      <c r="AU571" s="65"/>
      <c r="AV571" s="65"/>
      <c r="AW571" s="65"/>
      <c r="AX571" s="65"/>
      <c r="AY571" s="65"/>
      <c r="AZ571" s="65"/>
      <c r="BA571" s="65"/>
      <c r="BB571" s="65"/>
      <c r="BC571" s="65"/>
      <c r="BD571" s="65"/>
      <c r="BE571" s="65"/>
      <c r="BF571" s="65"/>
    </row>
    <row r="572" spans="1:58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65"/>
      <c r="AS572" s="65"/>
      <c r="AT572" s="65"/>
      <c r="AU572" s="65"/>
      <c r="AV572" s="65"/>
      <c r="AW572" s="65"/>
      <c r="AX572" s="65"/>
      <c r="AY572" s="65"/>
      <c r="AZ572" s="65"/>
      <c r="BA572" s="65"/>
      <c r="BB572" s="65"/>
      <c r="BC572" s="65"/>
      <c r="BD572" s="65"/>
      <c r="BE572" s="65"/>
      <c r="BF572" s="65"/>
    </row>
    <row r="573" spans="1:58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65"/>
      <c r="AS573" s="65"/>
      <c r="AT573" s="65"/>
      <c r="AU573" s="65"/>
      <c r="AV573" s="65"/>
      <c r="AW573" s="65"/>
      <c r="AX573" s="65"/>
      <c r="AY573" s="65"/>
      <c r="AZ573" s="65"/>
      <c r="BA573" s="65"/>
      <c r="BB573" s="65"/>
      <c r="BC573" s="65"/>
      <c r="BD573" s="65"/>
      <c r="BE573" s="65"/>
      <c r="BF573" s="65"/>
    </row>
    <row r="574" spans="1:58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65"/>
      <c r="AS574" s="65"/>
      <c r="AT574" s="65"/>
      <c r="AU574" s="65"/>
      <c r="AV574" s="65"/>
      <c r="AW574" s="65"/>
      <c r="AX574" s="65"/>
      <c r="AY574" s="65"/>
      <c r="AZ574" s="65"/>
      <c r="BA574" s="65"/>
      <c r="BB574" s="65"/>
      <c r="BC574" s="65"/>
      <c r="BD574" s="65"/>
      <c r="BE574" s="65"/>
      <c r="BF574" s="65"/>
    </row>
    <row r="575" spans="1:58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65"/>
      <c r="AS575" s="65"/>
      <c r="AT575" s="65"/>
      <c r="AU575" s="65"/>
      <c r="AV575" s="65"/>
      <c r="AW575" s="65"/>
      <c r="AX575" s="65"/>
      <c r="AY575" s="65"/>
      <c r="AZ575" s="65"/>
      <c r="BA575" s="65"/>
      <c r="BB575" s="65"/>
      <c r="BC575" s="65"/>
      <c r="BD575" s="65"/>
      <c r="BE575" s="65"/>
      <c r="BF575" s="65"/>
    </row>
    <row r="576" spans="1:58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65"/>
      <c r="AS576" s="65"/>
      <c r="AT576" s="65"/>
      <c r="AU576" s="65"/>
      <c r="AV576" s="65"/>
      <c r="AW576" s="65"/>
      <c r="AX576" s="65"/>
      <c r="AY576" s="65"/>
      <c r="AZ576" s="65"/>
      <c r="BA576" s="65"/>
      <c r="BB576" s="65"/>
      <c r="BC576" s="65"/>
      <c r="BD576" s="65"/>
      <c r="BE576" s="65"/>
      <c r="BF576" s="65"/>
    </row>
    <row r="577" spans="1:58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65"/>
      <c r="AS577" s="65"/>
      <c r="AT577" s="65"/>
      <c r="AU577" s="65"/>
      <c r="AV577" s="65"/>
      <c r="AW577" s="65"/>
      <c r="AX577" s="65"/>
      <c r="AY577" s="65"/>
      <c r="AZ577" s="65"/>
      <c r="BA577" s="65"/>
      <c r="BB577" s="65"/>
      <c r="BC577" s="65"/>
      <c r="BD577" s="65"/>
      <c r="BE577" s="65"/>
      <c r="BF577" s="65"/>
    </row>
    <row r="578" spans="1:58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65"/>
      <c r="AS578" s="65"/>
      <c r="AT578" s="65"/>
      <c r="AU578" s="65"/>
      <c r="AV578" s="65"/>
      <c r="AW578" s="65"/>
      <c r="AX578" s="65"/>
      <c r="AY578" s="65"/>
      <c r="AZ578" s="65"/>
      <c r="BA578" s="65"/>
      <c r="BB578" s="65"/>
      <c r="BC578" s="65"/>
      <c r="BD578" s="65"/>
      <c r="BE578" s="65"/>
      <c r="BF578" s="65"/>
    </row>
    <row r="579" spans="1:58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65"/>
      <c r="AS579" s="65"/>
      <c r="AT579" s="65"/>
      <c r="AU579" s="65"/>
      <c r="AV579" s="65"/>
      <c r="AW579" s="65"/>
      <c r="AX579" s="65"/>
      <c r="AY579" s="65"/>
      <c r="AZ579" s="65"/>
      <c r="BA579" s="65"/>
      <c r="BB579" s="65"/>
      <c r="BC579" s="65"/>
      <c r="BD579" s="65"/>
      <c r="BE579" s="65"/>
      <c r="BF579" s="65"/>
    </row>
    <row r="580" spans="1:58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65"/>
      <c r="AS580" s="65"/>
      <c r="AT580" s="65"/>
      <c r="AU580" s="65"/>
      <c r="AV580" s="65"/>
      <c r="AW580" s="65"/>
      <c r="AX580" s="65"/>
      <c r="AY580" s="65"/>
      <c r="AZ580" s="65"/>
      <c r="BA580" s="65"/>
      <c r="BB580" s="65"/>
      <c r="BC580" s="65"/>
      <c r="BD580" s="65"/>
      <c r="BE580" s="65"/>
      <c r="BF580" s="65"/>
    </row>
    <row r="581" spans="1:58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65"/>
      <c r="AS581" s="65"/>
      <c r="AT581" s="65"/>
      <c r="AU581" s="65"/>
      <c r="AV581" s="65"/>
      <c r="AW581" s="65"/>
      <c r="AX581" s="65"/>
      <c r="AY581" s="65"/>
      <c r="AZ581" s="65"/>
      <c r="BA581" s="65"/>
      <c r="BB581" s="65"/>
      <c r="BC581" s="65"/>
      <c r="BD581" s="65"/>
      <c r="BE581" s="65"/>
      <c r="BF581" s="65"/>
    </row>
    <row r="582" spans="1:58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65"/>
      <c r="AS582" s="65"/>
      <c r="AT582" s="65"/>
      <c r="AU582" s="65"/>
      <c r="AV582" s="65"/>
      <c r="AW582" s="65"/>
      <c r="AX582" s="65"/>
      <c r="AY582" s="65"/>
      <c r="AZ582" s="65"/>
      <c r="BA582" s="65"/>
      <c r="BB582" s="65"/>
      <c r="BC582" s="65"/>
      <c r="BD582" s="65"/>
      <c r="BE582" s="65"/>
      <c r="BF582" s="65"/>
    </row>
    <row r="583" spans="1:58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65"/>
      <c r="AS583" s="65"/>
      <c r="AT583" s="65"/>
      <c r="AU583" s="65"/>
      <c r="AV583" s="65"/>
      <c r="AW583" s="65"/>
      <c r="AX583" s="65"/>
      <c r="AY583" s="65"/>
      <c r="AZ583" s="65"/>
      <c r="BA583" s="65"/>
      <c r="BB583" s="65"/>
      <c r="BC583" s="65"/>
      <c r="BD583" s="65"/>
      <c r="BE583" s="65"/>
      <c r="BF583" s="65"/>
    </row>
    <row r="584" spans="1:58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65"/>
      <c r="AS584" s="65"/>
      <c r="AT584" s="65"/>
      <c r="AU584" s="65"/>
      <c r="AV584" s="65"/>
      <c r="AW584" s="65"/>
      <c r="AX584" s="65"/>
      <c r="AY584" s="65"/>
      <c r="AZ584" s="65"/>
      <c r="BA584" s="65"/>
      <c r="BB584" s="65"/>
      <c r="BC584" s="65"/>
      <c r="BD584" s="65"/>
      <c r="BE584" s="65"/>
      <c r="BF584" s="65"/>
    </row>
    <row r="585" spans="1:58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65"/>
      <c r="AS585" s="65"/>
      <c r="AT585" s="65"/>
      <c r="AU585" s="65"/>
      <c r="AV585" s="65"/>
      <c r="AW585" s="65"/>
      <c r="AX585" s="65"/>
      <c r="AY585" s="65"/>
      <c r="AZ585" s="65"/>
      <c r="BA585" s="65"/>
      <c r="BB585" s="65"/>
      <c r="BC585" s="65"/>
      <c r="BD585" s="65"/>
      <c r="BE585" s="65"/>
      <c r="BF585" s="65"/>
    </row>
    <row r="586" spans="1:58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65"/>
      <c r="AS586" s="65"/>
      <c r="AT586" s="65"/>
      <c r="AU586" s="65"/>
      <c r="AV586" s="65"/>
      <c r="AW586" s="65"/>
      <c r="AX586" s="65"/>
      <c r="AY586" s="65"/>
      <c r="AZ586" s="65"/>
      <c r="BA586" s="65"/>
      <c r="BB586" s="65"/>
      <c r="BC586" s="65"/>
      <c r="BD586" s="65"/>
      <c r="BE586" s="65"/>
      <c r="BF586" s="65"/>
    </row>
    <row r="587" spans="1:58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65"/>
      <c r="AS587" s="65"/>
      <c r="AT587" s="65"/>
      <c r="AU587" s="65"/>
      <c r="AV587" s="65"/>
      <c r="AW587" s="65"/>
      <c r="AX587" s="65"/>
      <c r="AY587" s="65"/>
      <c r="AZ587" s="65"/>
      <c r="BA587" s="65"/>
      <c r="BB587" s="65"/>
      <c r="BC587" s="65"/>
      <c r="BD587" s="65"/>
      <c r="BE587" s="65"/>
      <c r="BF587" s="65"/>
    </row>
    <row r="588" spans="1:58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65"/>
      <c r="AS588" s="65"/>
      <c r="AT588" s="65"/>
      <c r="AU588" s="65"/>
      <c r="AV588" s="65"/>
      <c r="AW588" s="65"/>
      <c r="AX588" s="65"/>
      <c r="AY588" s="65"/>
      <c r="AZ588" s="65"/>
      <c r="BA588" s="65"/>
      <c r="BB588" s="65"/>
      <c r="BC588" s="65"/>
      <c r="BD588" s="65"/>
      <c r="BE588" s="65"/>
      <c r="BF588" s="65"/>
    </row>
    <row r="589" spans="1:58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65"/>
      <c r="AS589" s="65"/>
      <c r="AT589" s="65"/>
      <c r="AU589" s="65"/>
      <c r="AV589" s="65"/>
      <c r="AW589" s="65"/>
      <c r="AX589" s="65"/>
      <c r="AY589" s="65"/>
      <c r="AZ589" s="65"/>
      <c r="BA589" s="65"/>
      <c r="BB589" s="65"/>
      <c r="BC589" s="65"/>
      <c r="BD589" s="65"/>
      <c r="BE589" s="65"/>
      <c r="BF589" s="65"/>
    </row>
    <row r="590" spans="1:58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65"/>
      <c r="AS590" s="65"/>
      <c r="AT590" s="65"/>
      <c r="AU590" s="65"/>
      <c r="AV590" s="65"/>
      <c r="AW590" s="65"/>
      <c r="AX590" s="65"/>
      <c r="AY590" s="65"/>
      <c r="AZ590" s="65"/>
      <c r="BA590" s="65"/>
      <c r="BB590" s="65"/>
      <c r="BC590" s="65"/>
      <c r="BD590" s="65"/>
      <c r="BE590" s="65"/>
      <c r="BF590" s="65"/>
    </row>
    <row r="591" spans="1:58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65"/>
      <c r="AS591" s="65"/>
      <c r="AT591" s="65"/>
      <c r="AU591" s="65"/>
      <c r="AV591" s="65"/>
      <c r="AW591" s="65"/>
      <c r="AX591" s="65"/>
      <c r="AY591" s="65"/>
      <c r="AZ591" s="65"/>
      <c r="BA591" s="65"/>
      <c r="BB591" s="65"/>
      <c r="BC591" s="65"/>
      <c r="BD591" s="65"/>
      <c r="BE591" s="65"/>
      <c r="BF591" s="65"/>
    </row>
    <row r="592" spans="1:58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65"/>
      <c r="AS592" s="65"/>
      <c r="AT592" s="65"/>
      <c r="AU592" s="65"/>
      <c r="AV592" s="65"/>
      <c r="AW592" s="65"/>
      <c r="AX592" s="65"/>
      <c r="AY592" s="65"/>
      <c r="AZ592" s="65"/>
      <c r="BA592" s="65"/>
      <c r="BB592" s="65"/>
      <c r="BC592" s="65"/>
      <c r="BD592" s="65"/>
      <c r="BE592" s="65"/>
      <c r="BF592" s="65"/>
    </row>
    <row r="593" spans="1:58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65"/>
      <c r="AS593" s="65"/>
      <c r="AT593" s="65"/>
      <c r="AU593" s="65"/>
      <c r="AV593" s="65"/>
      <c r="AW593" s="65"/>
      <c r="AX593" s="65"/>
      <c r="AY593" s="65"/>
      <c r="AZ593" s="65"/>
      <c r="BA593" s="65"/>
      <c r="BB593" s="65"/>
      <c r="BC593" s="65"/>
      <c r="BD593" s="65"/>
      <c r="BE593" s="65"/>
      <c r="BF593" s="65"/>
    </row>
    <row r="594" spans="1:58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65"/>
      <c r="AS594" s="65"/>
      <c r="AT594" s="65"/>
      <c r="AU594" s="65"/>
      <c r="AV594" s="65"/>
      <c r="AW594" s="65"/>
      <c r="AX594" s="65"/>
      <c r="AY594" s="65"/>
      <c r="AZ594" s="65"/>
      <c r="BA594" s="65"/>
      <c r="BB594" s="65"/>
      <c r="BC594" s="65"/>
      <c r="BD594" s="65"/>
      <c r="BE594" s="65"/>
      <c r="BF594" s="65"/>
    </row>
    <row r="595" spans="1:58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65"/>
      <c r="AS595" s="65"/>
      <c r="AT595" s="65"/>
      <c r="AU595" s="65"/>
      <c r="AV595" s="65"/>
      <c r="AW595" s="65"/>
      <c r="AX595" s="65"/>
      <c r="AY595" s="65"/>
      <c r="AZ595" s="65"/>
      <c r="BA595" s="65"/>
      <c r="BB595" s="65"/>
      <c r="BC595" s="65"/>
      <c r="BD595" s="65"/>
      <c r="BE595" s="65"/>
      <c r="BF595" s="65"/>
    </row>
    <row r="596" spans="1:58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65"/>
      <c r="AS596" s="65"/>
      <c r="AT596" s="65"/>
      <c r="AU596" s="65"/>
      <c r="AV596" s="65"/>
      <c r="AW596" s="65"/>
      <c r="AX596" s="65"/>
      <c r="AY596" s="65"/>
      <c r="AZ596" s="65"/>
      <c r="BA596" s="65"/>
      <c r="BB596" s="65"/>
      <c r="BC596" s="65"/>
      <c r="BD596" s="65"/>
      <c r="BE596" s="65"/>
      <c r="BF596" s="65"/>
    </row>
    <row r="597" spans="1:58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65"/>
      <c r="AS597" s="65"/>
      <c r="AT597" s="65"/>
      <c r="AU597" s="65"/>
      <c r="AV597" s="65"/>
      <c r="AW597" s="65"/>
      <c r="AX597" s="65"/>
      <c r="AY597" s="65"/>
      <c r="AZ597" s="65"/>
      <c r="BA597" s="65"/>
      <c r="BB597" s="65"/>
      <c r="BC597" s="65"/>
      <c r="BD597" s="65"/>
      <c r="BE597" s="65"/>
      <c r="BF597" s="65"/>
    </row>
    <row r="598" spans="1:58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65"/>
      <c r="AS598" s="65"/>
      <c r="AT598" s="65"/>
      <c r="AU598" s="65"/>
      <c r="AV598" s="65"/>
      <c r="AW598" s="65"/>
      <c r="AX598" s="65"/>
      <c r="AY598" s="65"/>
      <c r="AZ598" s="65"/>
      <c r="BA598" s="65"/>
      <c r="BB598" s="65"/>
      <c r="BC598" s="65"/>
      <c r="BD598" s="65"/>
      <c r="BE598" s="65"/>
      <c r="BF598" s="65"/>
    </row>
    <row r="599" spans="1:58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65"/>
      <c r="AS599" s="65"/>
      <c r="AT599" s="65"/>
      <c r="AU599" s="65"/>
      <c r="AV599" s="65"/>
      <c r="AW599" s="65"/>
      <c r="AX599" s="65"/>
      <c r="AY599" s="65"/>
      <c r="AZ599" s="65"/>
      <c r="BA599" s="65"/>
      <c r="BB599" s="65"/>
      <c r="BC599" s="65"/>
      <c r="BD599" s="65"/>
      <c r="BE599" s="65"/>
      <c r="BF599" s="65"/>
    </row>
    <row r="600" spans="1:58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65"/>
      <c r="AS600" s="65"/>
      <c r="AT600" s="65"/>
      <c r="AU600" s="65"/>
      <c r="AV600" s="65"/>
      <c r="AW600" s="65"/>
      <c r="AX600" s="65"/>
      <c r="AY600" s="65"/>
      <c r="AZ600" s="65"/>
      <c r="BA600" s="65"/>
      <c r="BB600" s="65"/>
      <c r="BC600" s="65"/>
      <c r="BD600" s="65"/>
      <c r="BE600" s="65"/>
      <c r="BF600" s="65"/>
    </row>
    <row r="601" spans="1:58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65"/>
      <c r="AS601" s="65"/>
      <c r="AT601" s="65"/>
      <c r="AU601" s="65"/>
      <c r="AV601" s="65"/>
      <c r="AW601" s="65"/>
      <c r="AX601" s="65"/>
      <c r="AY601" s="65"/>
      <c r="AZ601" s="65"/>
      <c r="BA601" s="65"/>
      <c r="BB601" s="65"/>
      <c r="BC601" s="65"/>
      <c r="BD601" s="65"/>
      <c r="BE601" s="65"/>
      <c r="BF601" s="65"/>
    </row>
    <row r="602" spans="1:58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65"/>
      <c r="AS602" s="65"/>
      <c r="AT602" s="65"/>
      <c r="AU602" s="65"/>
      <c r="AV602" s="65"/>
      <c r="AW602" s="65"/>
      <c r="AX602" s="65"/>
      <c r="AY602" s="65"/>
      <c r="AZ602" s="65"/>
      <c r="BA602" s="65"/>
      <c r="BB602" s="65"/>
      <c r="BC602" s="65"/>
      <c r="BD602" s="65"/>
      <c r="BE602" s="65"/>
      <c r="BF602" s="65"/>
    </row>
    <row r="603" spans="1:58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65"/>
      <c r="AS603" s="65"/>
      <c r="AT603" s="65"/>
      <c r="AU603" s="65"/>
      <c r="AV603" s="65"/>
      <c r="AW603" s="65"/>
      <c r="AX603" s="65"/>
      <c r="AY603" s="65"/>
      <c r="AZ603" s="65"/>
      <c r="BA603" s="65"/>
      <c r="BB603" s="65"/>
      <c r="BC603" s="65"/>
      <c r="BD603" s="65"/>
      <c r="BE603" s="65"/>
      <c r="BF603" s="65"/>
    </row>
    <row r="604" spans="1:58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65"/>
      <c r="AS604" s="65"/>
      <c r="AT604" s="65"/>
      <c r="AU604" s="65"/>
      <c r="AV604" s="65"/>
      <c r="AW604" s="65"/>
      <c r="AX604" s="65"/>
      <c r="AY604" s="65"/>
      <c r="AZ604" s="65"/>
      <c r="BA604" s="65"/>
      <c r="BB604" s="65"/>
      <c r="BC604" s="65"/>
      <c r="BD604" s="65"/>
      <c r="BE604" s="65"/>
      <c r="BF604" s="65"/>
    </row>
    <row r="605" spans="1:58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65"/>
      <c r="AS605" s="65"/>
      <c r="AT605" s="65"/>
      <c r="AU605" s="65"/>
      <c r="AV605" s="65"/>
      <c r="AW605" s="65"/>
      <c r="AX605" s="65"/>
      <c r="AY605" s="65"/>
      <c r="AZ605" s="65"/>
      <c r="BA605" s="65"/>
      <c r="BB605" s="65"/>
      <c r="BC605" s="65"/>
      <c r="BD605" s="65"/>
      <c r="BE605" s="65"/>
      <c r="BF605" s="65"/>
    </row>
    <row r="606" spans="1:58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65"/>
      <c r="AS606" s="65"/>
      <c r="AT606" s="65"/>
      <c r="AU606" s="65"/>
      <c r="AV606" s="65"/>
      <c r="AW606" s="65"/>
      <c r="AX606" s="65"/>
      <c r="AY606" s="65"/>
      <c r="AZ606" s="65"/>
      <c r="BA606" s="65"/>
      <c r="BB606" s="65"/>
      <c r="BC606" s="65"/>
      <c r="BD606" s="65"/>
      <c r="BE606" s="65"/>
      <c r="BF606" s="65"/>
    </row>
    <row r="607" spans="1:58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65"/>
      <c r="AS607" s="65"/>
      <c r="AT607" s="65"/>
      <c r="AU607" s="65"/>
      <c r="AV607" s="65"/>
      <c r="AW607" s="65"/>
      <c r="AX607" s="65"/>
      <c r="AY607" s="65"/>
      <c r="AZ607" s="65"/>
      <c r="BA607" s="65"/>
      <c r="BB607" s="65"/>
      <c r="BC607" s="65"/>
      <c r="BD607" s="65"/>
      <c r="BE607" s="65"/>
      <c r="BF607" s="65"/>
    </row>
    <row r="608" spans="1:58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65"/>
      <c r="AS608" s="65"/>
      <c r="AT608" s="65"/>
      <c r="AU608" s="65"/>
      <c r="AV608" s="65"/>
      <c r="AW608" s="65"/>
      <c r="AX608" s="65"/>
      <c r="AY608" s="65"/>
      <c r="AZ608" s="65"/>
      <c r="BA608" s="65"/>
      <c r="BB608" s="65"/>
      <c r="BC608" s="65"/>
      <c r="BD608" s="65"/>
      <c r="BE608" s="65"/>
      <c r="BF608" s="65"/>
    </row>
    <row r="609" spans="1:58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65"/>
      <c r="AS609" s="65"/>
      <c r="AT609" s="65"/>
      <c r="AU609" s="65"/>
      <c r="AV609" s="65"/>
      <c r="AW609" s="65"/>
      <c r="AX609" s="65"/>
      <c r="AY609" s="65"/>
      <c r="AZ609" s="65"/>
      <c r="BA609" s="65"/>
      <c r="BB609" s="65"/>
      <c r="BC609" s="65"/>
      <c r="BD609" s="65"/>
      <c r="BE609" s="65"/>
      <c r="BF609" s="65"/>
    </row>
    <row r="610" spans="1:58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65"/>
      <c r="AS610" s="65"/>
      <c r="AT610" s="65"/>
      <c r="AU610" s="65"/>
      <c r="AV610" s="65"/>
      <c r="AW610" s="65"/>
      <c r="AX610" s="65"/>
      <c r="AY610" s="65"/>
      <c r="AZ610" s="65"/>
      <c r="BA610" s="65"/>
      <c r="BB610" s="65"/>
      <c r="BC610" s="65"/>
      <c r="BD610" s="65"/>
      <c r="BE610" s="65"/>
      <c r="BF610" s="65"/>
    </row>
    <row r="611" spans="1:58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65"/>
      <c r="AS611" s="65"/>
      <c r="AT611" s="65"/>
      <c r="AU611" s="65"/>
      <c r="AV611" s="65"/>
      <c r="AW611" s="65"/>
      <c r="AX611" s="65"/>
      <c r="AY611" s="65"/>
      <c r="AZ611" s="65"/>
      <c r="BA611" s="65"/>
      <c r="BB611" s="65"/>
      <c r="BC611" s="65"/>
      <c r="BD611" s="65"/>
      <c r="BE611" s="65"/>
      <c r="BF611" s="65"/>
    </row>
    <row r="612" spans="1:58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65"/>
      <c r="AS612" s="65"/>
      <c r="AT612" s="65"/>
      <c r="AU612" s="65"/>
      <c r="AV612" s="65"/>
      <c r="AW612" s="65"/>
      <c r="AX612" s="65"/>
      <c r="AY612" s="65"/>
      <c r="AZ612" s="65"/>
      <c r="BA612" s="65"/>
      <c r="BB612" s="65"/>
      <c r="BC612" s="65"/>
      <c r="BD612" s="65"/>
      <c r="BE612" s="65"/>
      <c r="BF612" s="65"/>
    </row>
    <row r="613" spans="1:58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65"/>
      <c r="AS613" s="65"/>
      <c r="AT613" s="65"/>
      <c r="AU613" s="65"/>
      <c r="AV613" s="65"/>
      <c r="AW613" s="65"/>
      <c r="AX613" s="65"/>
      <c r="AY613" s="65"/>
      <c r="AZ613" s="65"/>
      <c r="BA613" s="65"/>
      <c r="BB613" s="65"/>
      <c r="BC613" s="65"/>
      <c r="BD613" s="65"/>
      <c r="BE613" s="65"/>
      <c r="BF613" s="65"/>
    </row>
    <row r="614" spans="1:58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65"/>
      <c r="AS614" s="65"/>
      <c r="AT614" s="65"/>
      <c r="AU614" s="65"/>
      <c r="AV614" s="65"/>
      <c r="AW614" s="65"/>
      <c r="AX614" s="65"/>
      <c r="AY614" s="65"/>
      <c r="AZ614" s="65"/>
      <c r="BA614" s="65"/>
      <c r="BB614" s="65"/>
      <c r="BC614" s="65"/>
      <c r="BD614" s="65"/>
      <c r="BE614" s="65"/>
      <c r="BF614" s="65"/>
    </row>
    <row r="615" spans="1:58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65"/>
      <c r="AS615" s="65"/>
      <c r="AT615" s="65"/>
      <c r="AU615" s="65"/>
      <c r="AV615" s="65"/>
      <c r="AW615" s="65"/>
      <c r="AX615" s="65"/>
      <c r="AY615" s="65"/>
      <c r="AZ615" s="65"/>
      <c r="BA615" s="65"/>
      <c r="BB615" s="65"/>
      <c r="BC615" s="65"/>
      <c r="BD615" s="65"/>
      <c r="BE615" s="65"/>
      <c r="BF615" s="65"/>
    </row>
    <row r="616" spans="1:58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65"/>
      <c r="AS616" s="65"/>
      <c r="AT616" s="65"/>
      <c r="AU616" s="65"/>
      <c r="AV616" s="65"/>
      <c r="AW616" s="65"/>
      <c r="AX616" s="65"/>
      <c r="AY616" s="65"/>
      <c r="AZ616" s="65"/>
      <c r="BA616" s="65"/>
      <c r="BB616" s="65"/>
      <c r="BC616" s="65"/>
      <c r="BD616" s="65"/>
      <c r="BE616" s="65"/>
      <c r="BF616" s="65"/>
    </row>
    <row r="617" spans="1:58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65"/>
      <c r="AS617" s="65"/>
      <c r="AT617" s="65"/>
      <c r="AU617" s="65"/>
      <c r="AV617" s="65"/>
      <c r="AW617" s="65"/>
      <c r="AX617" s="65"/>
      <c r="AY617" s="65"/>
      <c r="AZ617" s="65"/>
      <c r="BA617" s="65"/>
      <c r="BB617" s="65"/>
      <c r="BC617" s="65"/>
      <c r="BD617" s="65"/>
      <c r="BE617" s="65"/>
      <c r="BF617" s="65"/>
    </row>
    <row r="618" spans="1:58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65"/>
      <c r="AS618" s="65"/>
      <c r="AT618" s="65"/>
      <c r="AU618" s="65"/>
      <c r="AV618" s="65"/>
      <c r="AW618" s="65"/>
      <c r="AX618" s="65"/>
      <c r="AY618" s="65"/>
      <c r="AZ618" s="65"/>
      <c r="BA618" s="65"/>
      <c r="BB618" s="65"/>
      <c r="BC618" s="65"/>
      <c r="BD618" s="65"/>
      <c r="BE618" s="65"/>
      <c r="BF618" s="65"/>
    </row>
    <row r="619" spans="1:58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65"/>
      <c r="AS619" s="65"/>
      <c r="AT619" s="65"/>
      <c r="AU619" s="65"/>
      <c r="AV619" s="65"/>
      <c r="AW619" s="65"/>
      <c r="AX619" s="65"/>
      <c r="AY619" s="65"/>
      <c r="AZ619" s="65"/>
      <c r="BA619" s="65"/>
      <c r="BB619" s="65"/>
      <c r="BC619" s="65"/>
      <c r="BD619" s="65"/>
      <c r="BE619" s="65"/>
      <c r="BF619" s="65"/>
    </row>
    <row r="620" spans="1:58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65"/>
      <c r="AS620" s="65"/>
      <c r="AT620" s="65"/>
      <c r="AU620" s="65"/>
      <c r="AV620" s="65"/>
      <c r="AW620" s="65"/>
      <c r="AX620" s="65"/>
      <c r="AY620" s="65"/>
      <c r="AZ620" s="65"/>
      <c r="BA620" s="65"/>
      <c r="BB620" s="65"/>
      <c r="BC620" s="65"/>
      <c r="BD620" s="65"/>
      <c r="BE620" s="65"/>
      <c r="BF620" s="65"/>
    </row>
    <row r="621" spans="1:58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65"/>
      <c r="AS621" s="65"/>
      <c r="AT621" s="65"/>
      <c r="AU621" s="65"/>
      <c r="AV621" s="65"/>
      <c r="AW621" s="65"/>
      <c r="AX621" s="65"/>
      <c r="AY621" s="65"/>
      <c r="AZ621" s="65"/>
      <c r="BA621" s="65"/>
      <c r="BB621" s="65"/>
      <c r="BC621" s="65"/>
      <c r="BD621" s="65"/>
      <c r="BE621" s="65"/>
      <c r="BF621" s="65"/>
    </row>
    <row r="622" spans="1:58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65"/>
      <c r="AS622" s="65"/>
      <c r="AT622" s="65"/>
      <c r="AU622" s="65"/>
      <c r="AV622" s="65"/>
      <c r="AW622" s="65"/>
      <c r="AX622" s="65"/>
      <c r="AY622" s="65"/>
      <c r="AZ622" s="65"/>
      <c r="BA622" s="65"/>
      <c r="BB622" s="65"/>
      <c r="BC622" s="65"/>
      <c r="BD622" s="65"/>
      <c r="BE622" s="65"/>
      <c r="BF622" s="65"/>
    </row>
    <row r="623" spans="1:58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65"/>
      <c r="AS623" s="65"/>
      <c r="AT623" s="65"/>
      <c r="AU623" s="65"/>
      <c r="AV623" s="65"/>
      <c r="AW623" s="65"/>
      <c r="AX623" s="65"/>
      <c r="AY623" s="65"/>
      <c r="AZ623" s="65"/>
      <c r="BA623" s="65"/>
      <c r="BB623" s="65"/>
      <c r="BC623" s="65"/>
      <c r="BD623" s="65"/>
      <c r="BE623" s="65"/>
      <c r="BF623" s="65"/>
    </row>
    <row r="624" spans="1:58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65"/>
      <c r="AS624" s="65"/>
      <c r="AT624" s="65"/>
      <c r="AU624" s="65"/>
      <c r="AV624" s="65"/>
      <c r="AW624" s="65"/>
      <c r="AX624" s="65"/>
      <c r="AY624" s="65"/>
      <c r="AZ624" s="65"/>
      <c r="BA624" s="65"/>
      <c r="BB624" s="65"/>
      <c r="BC624" s="65"/>
      <c r="BD624" s="65"/>
      <c r="BE624" s="65"/>
      <c r="BF624" s="65"/>
    </row>
    <row r="625" spans="1:58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65"/>
      <c r="AS625" s="65"/>
      <c r="AT625" s="65"/>
      <c r="AU625" s="65"/>
      <c r="AV625" s="65"/>
      <c r="AW625" s="65"/>
      <c r="AX625" s="65"/>
      <c r="AY625" s="65"/>
      <c r="AZ625" s="65"/>
      <c r="BA625" s="65"/>
      <c r="BB625" s="65"/>
      <c r="BC625" s="65"/>
      <c r="BD625" s="65"/>
      <c r="BE625" s="65"/>
      <c r="BF625" s="65"/>
    </row>
    <row r="626" spans="1:58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65"/>
      <c r="AS626" s="65"/>
      <c r="AT626" s="65"/>
      <c r="AU626" s="65"/>
      <c r="AV626" s="65"/>
      <c r="AW626" s="65"/>
      <c r="AX626" s="65"/>
      <c r="AY626" s="65"/>
      <c r="AZ626" s="65"/>
      <c r="BA626" s="65"/>
      <c r="BB626" s="65"/>
      <c r="BC626" s="65"/>
      <c r="BD626" s="65"/>
      <c r="BE626" s="65"/>
      <c r="BF626" s="65"/>
    </row>
    <row r="627" spans="1:58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65"/>
      <c r="AS627" s="65"/>
      <c r="AT627" s="65"/>
      <c r="AU627" s="65"/>
      <c r="AV627" s="65"/>
      <c r="AW627" s="65"/>
      <c r="AX627" s="65"/>
      <c r="AY627" s="65"/>
      <c r="AZ627" s="65"/>
      <c r="BA627" s="65"/>
      <c r="BB627" s="65"/>
      <c r="BC627" s="65"/>
      <c r="BD627" s="65"/>
      <c r="BE627" s="65"/>
      <c r="BF627" s="65"/>
    </row>
    <row r="628" spans="1:58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65"/>
      <c r="AS628" s="65"/>
      <c r="AT628" s="65"/>
      <c r="AU628" s="65"/>
      <c r="AV628" s="65"/>
      <c r="AW628" s="65"/>
      <c r="AX628" s="65"/>
      <c r="AY628" s="65"/>
      <c r="AZ628" s="65"/>
      <c r="BA628" s="65"/>
      <c r="BB628" s="65"/>
      <c r="BC628" s="65"/>
      <c r="BD628" s="65"/>
      <c r="BE628" s="65"/>
      <c r="BF628" s="65"/>
    </row>
    <row r="629" spans="1:58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65"/>
      <c r="AS629" s="65"/>
      <c r="AT629" s="65"/>
      <c r="AU629" s="65"/>
      <c r="AV629" s="65"/>
      <c r="AW629" s="65"/>
      <c r="AX629" s="65"/>
      <c r="AY629" s="65"/>
      <c r="AZ629" s="65"/>
      <c r="BA629" s="65"/>
      <c r="BB629" s="65"/>
      <c r="BC629" s="65"/>
      <c r="BD629" s="65"/>
      <c r="BE629" s="65"/>
      <c r="BF629" s="65"/>
    </row>
    <row r="630" spans="1:58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65"/>
      <c r="AS630" s="65"/>
      <c r="AT630" s="65"/>
      <c r="AU630" s="65"/>
      <c r="AV630" s="65"/>
      <c r="AW630" s="65"/>
      <c r="AX630" s="65"/>
      <c r="AY630" s="65"/>
      <c r="AZ630" s="65"/>
      <c r="BA630" s="65"/>
      <c r="BB630" s="65"/>
      <c r="BC630" s="65"/>
      <c r="BD630" s="65"/>
      <c r="BE630" s="65"/>
      <c r="BF630" s="65"/>
    </row>
    <row r="631" spans="1:58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65"/>
      <c r="AS631" s="65"/>
      <c r="AT631" s="65"/>
      <c r="AU631" s="65"/>
      <c r="AV631" s="65"/>
      <c r="AW631" s="65"/>
      <c r="AX631" s="65"/>
      <c r="AY631" s="65"/>
      <c r="AZ631" s="65"/>
      <c r="BA631" s="65"/>
      <c r="BB631" s="65"/>
      <c r="BC631" s="65"/>
      <c r="BD631" s="65"/>
      <c r="BE631" s="65"/>
      <c r="BF631" s="65"/>
    </row>
    <row r="632" spans="1:58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65"/>
      <c r="AS632" s="65"/>
      <c r="AT632" s="65"/>
      <c r="AU632" s="65"/>
      <c r="AV632" s="65"/>
      <c r="AW632" s="65"/>
      <c r="AX632" s="65"/>
      <c r="AY632" s="65"/>
      <c r="AZ632" s="65"/>
      <c r="BA632" s="65"/>
      <c r="BB632" s="65"/>
      <c r="BC632" s="65"/>
      <c r="BD632" s="65"/>
      <c r="BE632" s="65"/>
      <c r="BF632" s="65"/>
    </row>
    <row r="633" spans="1:58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65"/>
      <c r="AS633" s="65"/>
      <c r="AT633" s="65"/>
      <c r="AU633" s="65"/>
      <c r="AV633" s="65"/>
      <c r="AW633" s="65"/>
      <c r="AX633" s="65"/>
      <c r="AY633" s="65"/>
      <c r="AZ633" s="65"/>
      <c r="BA633" s="65"/>
      <c r="BB633" s="65"/>
      <c r="BC633" s="65"/>
      <c r="BD633" s="65"/>
      <c r="BE633" s="65"/>
      <c r="BF633" s="65"/>
    </row>
    <row r="634" spans="1:58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65"/>
      <c r="AS634" s="65"/>
      <c r="AT634" s="65"/>
      <c r="AU634" s="65"/>
      <c r="AV634" s="65"/>
      <c r="AW634" s="65"/>
      <c r="AX634" s="65"/>
      <c r="AY634" s="65"/>
      <c r="AZ634" s="65"/>
      <c r="BA634" s="65"/>
      <c r="BB634" s="65"/>
      <c r="BC634" s="65"/>
      <c r="BD634" s="65"/>
      <c r="BE634" s="65"/>
      <c r="BF634" s="65"/>
    </row>
    <row r="635" spans="1:58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65"/>
      <c r="AS635" s="65"/>
      <c r="AT635" s="65"/>
      <c r="AU635" s="65"/>
      <c r="AV635" s="65"/>
      <c r="AW635" s="65"/>
      <c r="AX635" s="65"/>
      <c r="AY635" s="65"/>
      <c r="AZ635" s="65"/>
      <c r="BA635" s="65"/>
      <c r="BB635" s="65"/>
      <c r="BC635" s="65"/>
      <c r="BD635" s="65"/>
      <c r="BE635" s="65"/>
      <c r="BF635" s="65"/>
    </row>
    <row r="636" spans="1:58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65"/>
      <c r="AS636" s="65"/>
      <c r="AT636" s="65"/>
      <c r="AU636" s="65"/>
      <c r="AV636" s="65"/>
      <c r="AW636" s="65"/>
      <c r="AX636" s="65"/>
      <c r="AY636" s="65"/>
      <c r="AZ636" s="65"/>
      <c r="BA636" s="65"/>
      <c r="BB636" s="65"/>
      <c r="BC636" s="65"/>
      <c r="BD636" s="65"/>
      <c r="BE636" s="65"/>
      <c r="BF636" s="65"/>
    </row>
    <row r="637" spans="1:58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65"/>
      <c r="AS637" s="65"/>
      <c r="AT637" s="65"/>
      <c r="AU637" s="65"/>
      <c r="AV637" s="65"/>
      <c r="AW637" s="65"/>
      <c r="AX637" s="65"/>
      <c r="AY637" s="65"/>
      <c r="AZ637" s="65"/>
      <c r="BA637" s="65"/>
      <c r="BB637" s="65"/>
      <c r="BC637" s="65"/>
      <c r="BD637" s="65"/>
      <c r="BE637" s="65"/>
      <c r="BF637" s="65"/>
    </row>
    <row r="638" spans="1:58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65"/>
      <c r="AS638" s="65"/>
      <c r="AT638" s="65"/>
      <c r="AU638" s="65"/>
      <c r="AV638" s="65"/>
      <c r="AW638" s="65"/>
      <c r="AX638" s="65"/>
      <c r="AY638" s="65"/>
      <c r="AZ638" s="65"/>
      <c r="BA638" s="65"/>
      <c r="BB638" s="65"/>
      <c r="BC638" s="65"/>
      <c r="BD638" s="65"/>
      <c r="BE638" s="65"/>
      <c r="BF638" s="65"/>
    </row>
    <row r="639" spans="1:58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65"/>
      <c r="AS639" s="65"/>
      <c r="AT639" s="65"/>
      <c r="AU639" s="65"/>
      <c r="AV639" s="65"/>
      <c r="AW639" s="65"/>
      <c r="AX639" s="65"/>
      <c r="AY639" s="65"/>
      <c r="AZ639" s="65"/>
      <c r="BA639" s="65"/>
      <c r="BB639" s="65"/>
      <c r="BC639" s="65"/>
      <c r="BD639" s="65"/>
      <c r="BE639" s="65"/>
      <c r="BF639" s="65"/>
    </row>
    <row r="640" spans="1:58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65"/>
      <c r="AS640" s="65"/>
      <c r="AT640" s="65"/>
      <c r="AU640" s="65"/>
      <c r="AV640" s="65"/>
      <c r="AW640" s="65"/>
      <c r="AX640" s="65"/>
      <c r="AY640" s="65"/>
      <c r="AZ640" s="65"/>
      <c r="BA640" s="65"/>
      <c r="BB640" s="65"/>
      <c r="BC640" s="65"/>
      <c r="BD640" s="65"/>
      <c r="BE640" s="65"/>
      <c r="BF640" s="65"/>
    </row>
    <row r="641" spans="1:58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65"/>
      <c r="AS641" s="65"/>
      <c r="AT641" s="65"/>
      <c r="AU641" s="65"/>
      <c r="AV641" s="65"/>
      <c r="AW641" s="65"/>
      <c r="AX641" s="65"/>
      <c r="AY641" s="65"/>
      <c r="AZ641" s="65"/>
      <c r="BA641" s="65"/>
      <c r="BB641" s="65"/>
      <c r="BC641" s="65"/>
      <c r="BD641" s="65"/>
      <c r="BE641" s="65"/>
      <c r="BF641" s="65"/>
    </row>
    <row r="642" spans="1:58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65"/>
      <c r="AS642" s="65"/>
      <c r="AT642" s="65"/>
      <c r="AU642" s="65"/>
      <c r="AV642" s="65"/>
      <c r="AW642" s="65"/>
      <c r="AX642" s="65"/>
      <c r="AY642" s="65"/>
      <c r="AZ642" s="65"/>
      <c r="BA642" s="65"/>
      <c r="BB642" s="65"/>
      <c r="BC642" s="65"/>
      <c r="BD642" s="65"/>
      <c r="BE642" s="65"/>
      <c r="BF642" s="65"/>
    </row>
    <row r="643" spans="1:58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65"/>
      <c r="AS643" s="65"/>
      <c r="AT643" s="65"/>
      <c r="AU643" s="65"/>
      <c r="AV643" s="65"/>
      <c r="AW643" s="65"/>
      <c r="AX643" s="65"/>
      <c r="AY643" s="65"/>
      <c r="AZ643" s="65"/>
      <c r="BA643" s="65"/>
      <c r="BB643" s="65"/>
      <c r="BC643" s="65"/>
      <c r="BD643" s="65"/>
      <c r="BE643" s="65"/>
      <c r="BF643" s="65"/>
    </row>
    <row r="644" spans="1:58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65"/>
      <c r="AS644" s="65"/>
      <c r="AT644" s="65"/>
      <c r="AU644" s="65"/>
      <c r="AV644" s="65"/>
      <c r="AW644" s="65"/>
      <c r="AX644" s="65"/>
      <c r="AY644" s="65"/>
      <c r="AZ644" s="65"/>
      <c r="BA644" s="65"/>
      <c r="BB644" s="65"/>
      <c r="BC644" s="65"/>
      <c r="BD644" s="65"/>
      <c r="BE644" s="65"/>
      <c r="BF644" s="65"/>
    </row>
    <row r="645" spans="1:58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65"/>
      <c r="AS645" s="65"/>
      <c r="AT645" s="65"/>
      <c r="AU645" s="65"/>
      <c r="AV645" s="65"/>
      <c r="AW645" s="65"/>
      <c r="AX645" s="65"/>
      <c r="AY645" s="65"/>
      <c r="AZ645" s="65"/>
      <c r="BA645" s="65"/>
      <c r="BB645" s="65"/>
      <c r="BC645" s="65"/>
      <c r="BD645" s="65"/>
      <c r="BE645" s="65"/>
      <c r="BF645" s="65"/>
    </row>
    <row r="646" spans="1:58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65"/>
      <c r="AS646" s="65"/>
      <c r="AT646" s="65"/>
      <c r="AU646" s="65"/>
      <c r="AV646" s="65"/>
      <c r="AW646" s="65"/>
      <c r="AX646" s="65"/>
      <c r="AY646" s="65"/>
      <c r="AZ646" s="65"/>
      <c r="BA646" s="65"/>
      <c r="BB646" s="65"/>
      <c r="BC646" s="65"/>
      <c r="BD646" s="65"/>
      <c r="BE646" s="65"/>
      <c r="BF646" s="65"/>
    </row>
    <row r="647" spans="1:58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65"/>
      <c r="AS647" s="65"/>
      <c r="AT647" s="65"/>
      <c r="AU647" s="65"/>
      <c r="AV647" s="65"/>
      <c r="AW647" s="65"/>
      <c r="AX647" s="65"/>
      <c r="AY647" s="65"/>
      <c r="AZ647" s="65"/>
      <c r="BA647" s="65"/>
      <c r="BB647" s="65"/>
      <c r="BC647" s="65"/>
      <c r="BD647" s="65"/>
      <c r="BE647" s="65"/>
      <c r="BF647" s="65"/>
    </row>
    <row r="648" spans="1:58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65"/>
      <c r="AS648" s="65"/>
      <c r="AT648" s="65"/>
      <c r="AU648" s="65"/>
      <c r="AV648" s="65"/>
      <c r="AW648" s="65"/>
      <c r="AX648" s="65"/>
      <c r="AY648" s="65"/>
      <c r="AZ648" s="65"/>
      <c r="BA648" s="65"/>
      <c r="BB648" s="65"/>
      <c r="BC648" s="65"/>
      <c r="BD648" s="65"/>
      <c r="BE648" s="65"/>
      <c r="BF648" s="65"/>
    </row>
    <row r="649" spans="1:58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65"/>
      <c r="AS649" s="65"/>
      <c r="AT649" s="65"/>
      <c r="AU649" s="65"/>
      <c r="AV649" s="65"/>
      <c r="AW649" s="65"/>
      <c r="AX649" s="65"/>
      <c r="AY649" s="65"/>
      <c r="AZ649" s="65"/>
      <c r="BA649" s="65"/>
      <c r="BB649" s="65"/>
      <c r="BC649" s="65"/>
      <c r="BD649" s="65"/>
      <c r="BE649" s="65"/>
      <c r="BF649" s="65"/>
    </row>
    <row r="650" spans="1:58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65"/>
      <c r="AS650" s="65"/>
      <c r="AT650" s="65"/>
      <c r="AU650" s="65"/>
      <c r="AV650" s="65"/>
      <c r="AW650" s="65"/>
      <c r="AX650" s="65"/>
      <c r="AY650" s="65"/>
      <c r="AZ650" s="65"/>
      <c r="BA650" s="65"/>
      <c r="BB650" s="65"/>
      <c r="BC650" s="65"/>
      <c r="BD650" s="65"/>
      <c r="BE650" s="65"/>
      <c r="BF650" s="65"/>
    </row>
    <row r="651" spans="1:58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65"/>
      <c r="AS651" s="65"/>
      <c r="AT651" s="65"/>
      <c r="AU651" s="65"/>
      <c r="AV651" s="65"/>
      <c r="AW651" s="65"/>
      <c r="AX651" s="65"/>
      <c r="AY651" s="65"/>
      <c r="AZ651" s="65"/>
      <c r="BA651" s="65"/>
      <c r="BB651" s="65"/>
      <c r="BC651" s="65"/>
      <c r="BD651" s="65"/>
      <c r="BE651" s="65"/>
      <c r="BF651" s="65"/>
    </row>
    <row r="652" spans="1:58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65"/>
      <c r="AS652" s="65"/>
      <c r="AT652" s="65"/>
      <c r="AU652" s="65"/>
      <c r="AV652" s="65"/>
      <c r="AW652" s="65"/>
      <c r="AX652" s="65"/>
      <c r="AY652" s="65"/>
      <c r="AZ652" s="65"/>
      <c r="BA652" s="65"/>
      <c r="BB652" s="65"/>
      <c r="BC652" s="65"/>
      <c r="BD652" s="65"/>
      <c r="BE652" s="65"/>
      <c r="BF652" s="65"/>
    </row>
    <row r="653" spans="1:58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65"/>
      <c r="AS653" s="65"/>
      <c r="AT653" s="65"/>
      <c r="AU653" s="65"/>
      <c r="AV653" s="65"/>
      <c r="AW653" s="65"/>
      <c r="AX653" s="65"/>
      <c r="AY653" s="65"/>
      <c r="AZ653" s="65"/>
      <c r="BA653" s="65"/>
      <c r="BB653" s="65"/>
      <c r="BC653" s="65"/>
      <c r="BD653" s="65"/>
      <c r="BE653" s="65"/>
      <c r="BF653" s="65"/>
    </row>
    <row r="654" spans="1:58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65"/>
      <c r="AS654" s="65"/>
      <c r="AT654" s="65"/>
      <c r="AU654" s="65"/>
      <c r="AV654" s="65"/>
      <c r="AW654" s="65"/>
      <c r="AX654" s="65"/>
      <c r="AY654" s="65"/>
      <c r="AZ654" s="65"/>
      <c r="BA654" s="65"/>
      <c r="BB654" s="65"/>
      <c r="BC654" s="65"/>
      <c r="BD654" s="65"/>
      <c r="BE654" s="65"/>
      <c r="BF654" s="65"/>
    </row>
    <row r="655" spans="1:58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65"/>
      <c r="AS655" s="65"/>
      <c r="AT655" s="65"/>
      <c r="AU655" s="65"/>
      <c r="AV655" s="65"/>
      <c r="AW655" s="65"/>
      <c r="AX655" s="65"/>
      <c r="AY655" s="65"/>
      <c r="AZ655" s="65"/>
      <c r="BA655" s="65"/>
      <c r="BB655" s="65"/>
      <c r="BC655" s="65"/>
      <c r="BD655" s="65"/>
      <c r="BE655" s="65"/>
      <c r="BF655" s="65"/>
    </row>
    <row r="656" spans="1:58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65"/>
      <c r="AS656" s="65"/>
      <c r="AT656" s="65"/>
      <c r="AU656" s="65"/>
      <c r="AV656" s="65"/>
      <c r="AW656" s="65"/>
      <c r="AX656" s="65"/>
      <c r="AY656" s="65"/>
      <c r="AZ656" s="65"/>
      <c r="BA656" s="65"/>
      <c r="BB656" s="65"/>
      <c r="BC656" s="65"/>
      <c r="BD656" s="65"/>
      <c r="BE656" s="65"/>
      <c r="BF656" s="65"/>
    </row>
    <row r="657" spans="1:58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65"/>
      <c r="AS657" s="65"/>
      <c r="AT657" s="65"/>
      <c r="AU657" s="65"/>
      <c r="AV657" s="65"/>
      <c r="AW657" s="65"/>
      <c r="AX657" s="65"/>
      <c r="AY657" s="65"/>
      <c r="AZ657" s="65"/>
      <c r="BA657" s="65"/>
      <c r="BB657" s="65"/>
      <c r="BC657" s="65"/>
      <c r="BD657" s="65"/>
      <c r="BE657" s="65"/>
      <c r="BF657" s="65"/>
    </row>
    <row r="658" spans="1:58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65"/>
      <c r="AS658" s="65"/>
      <c r="AT658" s="65"/>
      <c r="AU658" s="65"/>
      <c r="AV658" s="65"/>
      <c r="AW658" s="65"/>
      <c r="AX658" s="65"/>
      <c r="AY658" s="65"/>
      <c r="AZ658" s="65"/>
      <c r="BA658" s="65"/>
      <c r="BB658" s="65"/>
      <c r="BC658" s="65"/>
      <c r="BD658" s="65"/>
      <c r="BE658" s="65"/>
      <c r="BF658" s="65"/>
    </row>
    <row r="659" spans="1:58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65"/>
      <c r="AS659" s="65"/>
      <c r="AT659" s="65"/>
      <c r="AU659" s="65"/>
      <c r="AV659" s="65"/>
      <c r="AW659" s="65"/>
      <c r="AX659" s="65"/>
      <c r="AY659" s="65"/>
      <c r="AZ659" s="65"/>
      <c r="BA659" s="65"/>
      <c r="BB659" s="65"/>
      <c r="BC659" s="65"/>
      <c r="BD659" s="65"/>
      <c r="BE659" s="65"/>
      <c r="BF659" s="65"/>
    </row>
    <row r="660" spans="1:58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65"/>
      <c r="AS660" s="65"/>
      <c r="AT660" s="65"/>
      <c r="AU660" s="65"/>
      <c r="AV660" s="65"/>
      <c r="AW660" s="65"/>
      <c r="AX660" s="65"/>
      <c r="AY660" s="65"/>
      <c r="AZ660" s="65"/>
      <c r="BA660" s="65"/>
      <c r="BB660" s="65"/>
      <c r="BC660" s="65"/>
      <c r="BD660" s="65"/>
      <c r="BE660" s="65"/>
      <c r="BF660" s="65"/>
    </row>
    <row r="661" spans="1:58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65"/>
      <c r="AS661" s="65"/>
      <c r="AT661" s="65"/>
      <c r="AU661" s="65"/>
      <c r="AV661" s="65"/>
      <c r="AW661" s="65"/>
      <c r="AX661" s="65"/>
      <c r="AY661" s="65"/>
      <c r="AZ661" s="65"/>
      <c r="BA661" s="65"/>
      <c r="BB661" s="65"/>
      <c r="BC661" s="65"/>
      <c r="BD661" s="65"/>
      <c r="BE661" s="65"/>
      <c r="BF661" s="65"/>
    </row>
    <row r="662" spans="1:58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65"/>
      <c r="AS662" s="65"/>
      <c r="AT662" s="65"/>
      <c r="AU662" s="65"/>
      <c r="AV662" s="65"/>
      <c r="AW662" s="65"/>
      <c r="AX662" s="65"/>
      <c r="AY662" s="65"/>
      <c r="AZ662" s="65"/>
      <c r="BA662" s="65"/>
      <c r="BB662" s="65"/>
      <c r="BC662" s="65"/>
      <c r="BD662" s="65"/>
      <c r="BE662" s="65"/>
      <c r="BF662" s="65"/>
    </row>
    <row r="663" spans="1:58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65"/>
      <c r="AS663" s="65"/>
      <c r="AT663" s="65"/>
      <c r="AU663" s="65"/>
      <c r="AV663" s="65"/>
      <c r="AW663" s="65"/>
      <c r="AX663" s="65"/>
      <c r="AY663" s="65"/>
      <c r="AZ663" s="65"/>
      <c r="BA663" s="65"/>
      <c r="BB663" s="65"/>
      <c r="BC663" s="65"/>
      <c r="BD663" s="65"/>
      <c r="BE663" s="65"/>
      <c r="BF663" s="65"/>
    </row>
    <row r="664" spans="1:58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65"/>
      <c r="AS664" s="65"/>
      <c r="AT664" s="65"/>
      <c r="AU664" s="65"/>
      <c r="AV664" s="65"/>
      <c r="AW664" s="65"/>
      <c r="AX664" s="65"/>
      <c r="AY664" s="65"/>
      <c r="AZ664" s="65"/>
      <c r="BA664" s="65"/>
      <c r="BB664" s="65"/>
      <c r="BC664" s="65"/>
      <c r="BD664" s="65"/>
      <c r="BE664" s="65"/>
      <c r="BF664" s="65"/>
    </row>
    <row r="665" spans="1:58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65"/>
      <c r="AS665" s="65"/>
      <c r="AT665" s="65"/>
      <c r="AU665" s="65"/>
      <c r="AV665" s="65"/>
      <c r="AW665" s="65"/>
      <c r="AX665" s="65"/>
      <c r="AY665" s="65"/>
      <c r="AZ665" s="65"/>
      <c r="BA665" s="65"/>
      <c r="BB665" s="65"/>
      <c r="BC665" s="65"/>
      <c r="BD665" s="65"/>
      <c r="BE665" s="65"/>
      <c r="BF665" s="65"/>
    </row>
    <row r="666" spans="1:58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65"/>
      <c r="AS666" s="65"/>
      <c r="AT666" s="65"/>
      <c r="AU666" s="65"/>
      <c r="AV666" s="65"/>
      <c r="AW666" s="65"/>
      <c r="AX666" s="65"/>
      <c r="AY666" s="65"/>
      <c r="AZ666" s="65"/>
      <c r="BA666" s="65"/>
      <c r="BB666" s="65"/>
      <c r="BC666" s="65"/>
      <c r="BD666" s="65"/>
      <c r="BE666" s="65"/>
      <c r="BF666" s="65"/>
    </row>
    <row r="667" spans="1:58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65"/>
      <c r="AS667" s="65"/>
      <c r="AT667" s="65"/>
      <c r="AU667" s="65"/>
      <c r="AV667" s="65"/>
      <c r="AW667" s="65"/>
      <c r="AX667" s="65"/>
      <c r="AY667" s="65"/>
      <c r="AZ667" s="65"/>
      <c r="BA667" s="65"/>
      <c r="BB667" s="65"/>
      <c r="BC667" s="65"/>
      <c r="BD667" s="65"/>
      <c r="BE667" s="65"/>
      <c r="BF667" s="65"/>
    </row>
    <row r="668" spans="1:58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65"/>
      <c r="AS668" s="65"/>
      <c r="AT668" s="65"/>
      <c r="AU668" s="65"/>
      <c r="AV668" s="65"/>
      <c r="AW668" s="65"/>
      <c r="AX668" s="65"/>
      <c r="AY668" s="65"/>
      <c r="AZ668" s="65"/>
      <c r="BA668" s="65"/>
      <c r="BB668" s="65"/>
      <c r="BC668" s="65"/>
      <c r="BD668" s="65"/>
      <c r="BE668" s="65"/>
      <c r="BF668" s="65"/>
    </row>
    <row r="669" spans="1:58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65"/>
      <c r="AS669" s="65"/>
      <c r="AT669" s="65"/>
      <c r="AU669" s="65"/>
      <c r="AV669" s="65"/>
      <c r="AW669" s="65"/>
      <c r="AX669" s="65"/>
      <c r="AY669" s="65"/>
      <c r="AZ669" s="65"/>
      <c r="BA669" s="65"/>
      <c r="BB669" s="65"/>
      <c r="BC669" s="65"/>
      <c r="BD669" s="65"/>
      <c r="BE669" s="65"/>
      <c r="BF669" s="65"/>
    </row>
    <row r="670" spans="1:58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65"/>
      <c r="AS670" s="65"/>
      <c r="AT670" s="65"/>
      <c r="AU670" s="65"/>
      <c r="AV670" s="65"/>
      <c r="AW670" s="65"/>
      <c r="AX670" s="65"/>
      <c r="AY670" s="65"/>
      <c r="AZ670" s="65"/>
      <c r="BA670" s="65"/>
      <c r="BB670" s="65"/>
      <c r="BC670" s="65"/>
      <c r="BD670" s="65"/>
      <c r="BE670" s="65"/>
      <c r="BF670" s="65"/>
    </row>
    <row r="671" spans="1:58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65"/>
      <c r="AS671" s="65"/>
      <c r="AT671" s="65"/>
      <c r="AU671" s="65"/>
      <c r="AV671" s="65"/>
      <c r="AW671" s="65"/>
      <c r="AX671" s="65"/>
      <c r="AY671" s="65"/>
      <c r="AZ671" s="65"/>
      <c r="BA671" s="65"/>
      <c r="BB671" s="65"/>
      <c r="BC671" s="65"/>
      <c r="BD671" s="65"/>
      <c r="BE671" s="65"/>
      <c r="BF671" s="65"/>
    </row>
    <row r="672" spans="1:58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65"/>
      <c r="AS672" s="65"/>
      <c r="AT672" s="65"/>
      <c r="AU672" s="65"/>
      <c r="AV672" s="65"/>
      <c r="AW672" s="65"/>
      <c r="AX672" s="65"/>
      <c r="AY672" s="65"/>
      <c r="AZ672" s="65"/>
      <c r="BA672" s="65"/>
      <c r="BB672" s="65"/>
      <c r="BC672" s="65"/>
      <c r="BD672" s="65"/>
      <c r="BE672" s="65"/>
      <c r="BF672" s="65"/>
    </row>
    <row r="673" spans="1:58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65"/>
      <c r="AS673" s="65"/>
      <c r="AT673" s="65"/>
      <c r="AU673" s="65"/>
      <c r="AV673" s="65"/>
      <c r="AW673" s="65"/>
      <c r="AX673" s="65"/>
      <c r="AY673" s="65"/>
      <c r="AZ673" s="65"/>
      <c r="BA673" s="65"/>
      <c r="BB673" s="65"/>
      <c r="BC673" s="65"/>
      <c r="BD673" s="65"/>
      <c r="BE673" s="65"/>
      <c r="BF673" s="65"/>
    </row>
    <row r="674" spans="1:58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65"/>
      <c r="AS674" s="65"/>
      <c r="AT674" s="65"/>
      <c r="AU674" s="65"/>
      <c r="AV674" s="65"/>
      <c r="AW674" s="65"/>
      <c r="AX674" s="65"/>
      <c r="AY674" s="65"/>
      <c r="AZ674" s="65"/>
      <c r="BA674" s="65"/>
      <c r="BB674" s="65"/>
      <c r="BC674" s="65"/>
      <c r="BD674" s="65"/>
      <c r="BE674" s="65"/>
      <c r="BF674" s="65"/>
    </row>
    <row r="675" spans="1:58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65"/>
      <c r="AS675" s="65"/>
      <c r="AT675" s="65"/>
      <c r="AU675" s="65"/>
      <c r="AV675" s="65"/>
      <c r="AW675" s="65"/>
      <c r="AX675" s="65"/>
      <c r="AY675" s="65"/>
      <c r="AZ675" s="65"/>
      <c r="BA675" s="65"/>
      <c r="BB675" s="65"/>
      <c r="BC675" s="65"/>
      <c r="BD675" s="65"/>
      <c r="BE675" s="65"/>
      <c r="BF675" s="65"/>
    </row>
    <row r="676" spans="1:58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65"/>
      <c r="AS676" s="65"/>
      <c r="AT676" s="65"/>
      <c r="AU676" s="65"/>
      <c r="AV676" s="65"/>
      <c r="AW676" s="65"/>
      <c r="AX676" s="65"/>
      <c r="AY676" s="65"/>
      <c r="AZ676" s="65"/>
      <c r="BA676" s="65"/>
      <c r="BB676" s="65"/>
      <c r="BC676" s="65"/>
      <c r="BD676" s="65"/>
      <c r="BE676" s="65"/>
      <c r="BF676" s="65"/>
    </row>
    <row r="677" spans="1:58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65"/>
      <c r="AS677" s="65"/>
      <c r="AT677" s="65"/>
      <c r="AU677" s="65"/>
      <c r="AV677" s="65"/>
      <c r="AW677" s="65"/>
      <c r="AX677" s="65"/>
      <c r="AY677" s="65"/>
      <c r="AZ677" s="65"/>
      <c r="BA677" s="65"/>
      <c r="BB677" s="65"/>
      <c r="BC677" s="65"/>
      <c r="BD677" s="65"/>
      <c r="BE677" s="65"/>
      <c r="BF677" s="65"/>
    </row>
    <row r="678" spans="1:58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65"/>
      <c r="AS678" s="65"/>
      <c r="AT678" s="65"/>
      <c r="AU678" s="65"/>
      <c r="AV678" s="65"/>
      <c r="AW678" s="65"/>
      <c r="AX678" s="65"/>
      <c r="AY678" s="65"/>
      <c r="AZ678" s="65"/>
      <c r="BA678" s="65"/>
      <c r="BB678" s="65"/>
      <c r="BC678" s="65"/>
      <c r="BD678" s="65"/>
      <c r="BE678" s="65"/>
      <c r="BF678" s="65"/>
    </row>
    <row r="679" spans="1:58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65"/>
      <c r="AS679" s="65"/>
      <c r="AT679" s="65"/>
      <c r="AU679" s="65"/>
      <c r="AV679" s="65"/>
      <c r="AW679" s="65"/>
      <c r="AX679" s="65"/>
      <c r="AY679" s="65"/>
      <c r="AZ679" s="65"/>
      <c r="BA679" s="65"/>
      <c r="BB679" s="65"/>
      <c r="BC679" s="65"/>
      <c r="BD679" s="65"/>
      <c r="BE679" s="65"/>
      <c r="BF679" s="65"/>
    </row>
    <row r="680" spans="1:58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65"/>
      <c r="AS680" s="65"/>
      <c r="AT680" s="65"/>
      <c r="AU680" s="65"/>
      <c r="AV680" s="65"/>
      <c r="AW680" s="65"/>
      <c r="AX680" s="65"/>
      <c r="AY680" s="65"/>
      <c r="AZ680" s="65"/>
      <c r="BA680" s="65"/>
      <c r="BB680" s="65"/>
      <c r="BC680" s="65"/>
      <c r="BD680" s="65"/>
      <c r="BE680" s="65"/>
      <c r="BF680" s="65"/>
    </row>
    <row r="681" spans="1:58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65"/>
      <c r="AS681" s="65"/>
      <c r="AT681" s="65"/>
      <c r="AU681" s="65"/>
      <c r="AV681" s="65"/>
      <c r="AW681" s="65"/>
      <c r="AX681" s="65"/>
      <c r="AY681" s="65"/>
      <c r="AZ681" s="65"/>
      <c r="BA681" s="65"/>
      <c r="BB681" s="65"/>
      <c r="BC681" s="65"/>
      <c r="BD681" s="65"/>
      <c r="BE681" s="65"/>
      <c r="BF681" s="65"/>
    </row>
    <row r="682" spans="1:58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65"/>
      <c r="AS682" s="65"/>
      <c r="AT682" s="65"/>
      <c r="AU682" s="65"/>
      <c r="AV682" s="65"/>
      <c r="AW682" s="65"/>
      <c r="AX682" s="65"/>
      <c r="AY682" s="65"/>
      <c r="AZ682" s="65"/>
      <c r="BA682" s="65"/>
      <c r="BB682" s="65"/>
      <c r="BC682" s="65"/>
      <c r="BD682" s="65"/>
      <c r="BE682" s="65"/>
      <c r="BF682" s="65"/>
    </row>
    <row r="683" spans="1:58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65"/>
      <c r="AS683" s="65"/>
      <c r="AT683" s="65"/>
      <c r="AU683" s="65"/>
      <c r="AV683" s="65"/>
      <c r="AW683" s="65"/>
      <c r="AX683" s="65"/>
      <c r="AY683" s="65"/>
      <c r="AZ683" s="65"/>
      <c r="BA683" s="65"/>
      <c r="BB683" s="65"/>
      <c r="BC683" s="65"/>
      <c r="BD683" s="65"/>
      <c r="BE683" s="65"/>
      <c r="BF683" s="65"/>
    </row>
    <row r="684" spans="1:58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65"/>
      <c r="AS684" s="65"/>
      <c r="AT684" s="65"/>
      <c r="AU684" s="65"/>
      <c r="AV684" s="65"/>
      <c r="AW684" s="65"/>
      <c r="AX684" s="65"/>
      <c r="AY684" s="65"/>
      <c r="AZ684" s="65"/>
      <c r="BA684" s="65"/>
      <c r="BB684" s="65"/>
      <c r="BC684" s="65"/>
      <c r="BD684" s="65"/>
      <c r="BE684" s="65"/>
      <c r="BF684" s="65"/>
    </row>
    <row r="685" spans="1:58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65"/>
      <c r="AS685" s="65"/>
      <c r="AT685" s="65"/>
      <c r="AU685" s="65"/>
      <c r="AV685" s="65"/>
      <c r="AW685" s="65"/>
      <c r="AX685" s="65"/>
      <c r="AY685" s="65"/>
      <c r="AZ685" s="65"/>
      <c r="BA685" s="65"/>
      <c r="BB685" s="65"/>
      <c r="BC685" s="65"/>
      <c r="BD685" s="65"/>
      <c r="BE685" s="65"/>
      <c r="BF685" s="65"/>
    </row>
    <row r="686" spans="1:58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65"/>
      <c r="AS686" s="65"/>
      <c r="AT686" s="65"/>
      <c r="AU686" s="65"/>
      <c r="AV686" s="65"/>
      <c r="AW686" s="65"/>
      <c r="AX686" s="65"/>
      <c r="AY686" s="65"/>
      <c r="AZ686" s="65"/>
      <c r="BA686" s="65"/>
      <c r="BB686" s="65"/>
      <c r="BC686" s="65"/>
      <c r="BD686" s="65"/>
      <c r="BE686" s="65"/>
      <c r="BF686" s="65"/>
    </row>
    <row r="687" spans="1:58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65"/>
      <c r="AS687" s="65"/>
      <c r="AT687" s="65"/>
      <c r="AU687" s="65"/>
      <c r="AV687" s="65"/>
      <c r="AW687" s="65"/>
      <c r="AX687" s="65"/>
      <c r="AY687" s="65"/>
      <c r="AZ687" s="65"/>
      <c r="BA687" s="65"/>
      <c r="BB687" s="65"/>
      <c r="BC687" s="65"/>
      <c r="BD687" s="65"/>
      <c r="BE687" s="65"/>
      <c r="BF687" s="65"/>
    </row>
    <row r="688" spans="1:58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65"/>
      <c r="AS688" s="65"/>
      <c r="AT688" s="65"/>
      <c r="AU688" s="65"/>
      <c r="AV688" s="65"/>
      <c r="AW688" s="65"/>
      <c r="AX688" s="65"/>
      <c r="AY688" s="65"/>
      <c r="AZ688" s="65"/>
      <c r="BA688" s="65"/>
      <c r="BB688" s="65"/>
      <c r="BC688" s="65"/>
      <c r="BD688" s="65"/>
      <c r="BE688" s="65"/>
      <c r="BF688" s="65"/>
    </row>
    <row r="689" spans="1:58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65"/>
      <c r="AS689" s="65"/>
      <c r="AT689" s="65"/>
      <c r="AU689" s="65"/>
      <c r="AV689" s="65"/>
      <c r="AW689" s="65"/>
      <c r="AX689" s="65"/>
      <c r="AY689" s="65"/>
      <c r="AZ689" s="65"/>
      <c r="BA689" s="65"/>
      <c r="BB689" s="65"/>
      <c r="BC689" s="65"/>
      <c r="BD689" s="65"/>
      <c r="BE689" s="65"/>
      <c r="BF689" s="65"/>
    </row>
    <row r="690" spans="1:58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65"/>
      <c r="AS690" s="65"/>
      <c r="AT690" s="65"/>
      <c r="AU690" s="65"/>
      <c r="AV690" s="65"/>
      <c r="AW690" s="65"/>
      <c r="AX690" s="65"/>
      <c r="AY690" s="65"/>
      <c r="AZ690" s="65"/>
      <c r="BA690" s="65"/>
      <c r="BB690" s="65"/>
      <c r="BC690" s="65"/>
      <c r="BD690" s="65"/>
      <c r="BE690" s="65"/>
      <c r="BF690" s="65"/>
    </row>
    <row r="691" spans="1:58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65"/>
      <c r="AS691" s="65"/>
      <c r="AT691" s="65"/>
      <c r="AU691" s="65"/>
      <c r="AV691" s="65"/>
      <c r="AW691" s="65"/>
      <c r="AX691" s="65"/>
      <c r="AY691" s="65"/>
      <c r="AZ691" s="65"/>
      <c r="BA691" s="65"/>
      <c r="BB691" s="65"/>
      <c r="BC691" s="65"/>
      <c r="BD691" s="65"/>
      <c r="BE691" s="65"/>
      <c r="BF691" s="65"/>
    </row>
    <row r="692" spans="1:58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65"/>
      <c r="AS692" s="65"/>
      <c r="AT692" s="65"/>
      <c r="AU692" s="65"/>
      <c r="AV692" s="65"/>
      <c r="AW692" s="65"/>
      <c r="AX692" s="65"/>
      <c r="AY692" s="65"/>
      <c r="AZ692" s="65"/>
      <c r="BA692" s="65"/>
      <c r="BB692" s="65"/>
      <c r="BC692" s="65"/>
      <c r="BD692" s="65"/>
      <c r="BE692" s="65"/>
      <c r="BF692" s="65"/>
    </row>
    <row r="693" spans="1:58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65"/>
      <c r="AS693" s="65"/>
      <c r="AT693" s="65"/>
      <c r="AU693" s="65"/>
      <c r="AV693" s="65"/>
      <c r="AW693" s="65"/>
      <c r="AX693" s="65"/>
      <c r="AY693" s="65"/>
      <c r="AZ693" s="65"/>
      <c r="BA693" s="65"/>
      <c r="BB693" s="65"/>
      <c r="BC693" s="65"/>
      <c r="BD693" s="65"/>
      <c r="BE693" s="65"/>
      <c r="BF693" s="65"/>
    </row>
    <row r="694" spans="1:58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65"/>
      <c r="AS694" s="65"/>
      <c r="AT694" s="65"/>
      <c r="AU694" s="65"/>
      <c r="AV694" s="65"/>
      <c r="AW694" s="65"/>
      <c r="AX694" s="65"/>
      <c r="AY694" s="65"/>
      <c r="AZ694" s="65"/>
      <c r="BA694" s="65"/>
      <c r="BB694" s="65"/>
      <c r="BC694" s="65"/>
      <c r="BD694" s="65"/>
      <c r="BE694" s="65"/>
      <c r="BF694" s="65"/>
    </row>
    <row r="695" spans="1:58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65"/>
      <c r="AS695" s="65"/>
      <c r="AT695" s="65"/>
      <c r="AU695" s="65"/>
      <c r="AV695" s="65"/>
      <c r="AW695" s="65"/>
      <c r="AX695" s="65"/>
      <c r="AY695" s="65"/>
      <c r="AZ695" s="65"/>
      <c r="BA695" s="65"/>
      <c r="BB695" s="65"/>
      <c r="BC695" s="65"/>
      <c r="BD695" s="65"/>
      <c r="BE695" s="65"/>
      <c r="BF695" s="65"/>
    </row>
    <row r="696" spans="1:58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65"/>
      <c r="AS696" s="65"/>
      <c r="AT696" s="65"/>
      <c r="AU696" s="65"/>
      <c r="AV696" s="65"/>
      <c r="AW696" s="65"/>
      <c r="AX696" s="65"/>
      <c r="AY696" s="65"/>
      <c r="AZ696" s="65"/>
      <c r="BA696" s="65"/>
      <c r="BB696" s="65"/>
      <c r="BC696" s="65"/>
      <c r="BD696" s="65"/>
      <c r="BE696" s="65"/>
      <c r="BF696" s="65"/>
    </row>
    <row r="697" spans="1:58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65"/>
      <c r="AS697" s="65"/>
      <c r="AT697" s="65"/>
      <c r="AU697" s="65"/>
      <c r="AV697" s="65"/>
      <c r="AW697" s="65"/>
      <c r="AX697" s="65"/>
      <c r="AY697" s="65"/>
      <c r="AZ697" s="65"/>
      <c r="BA697" s="65"/>
      <c r="BB697" s="65"/>
      <c r="BC697" s="65"/>
      <c r="BD697" s="65"/>
      <c r="BE697" s="65"/>
      <c r="BF697" s="65"/>
    </row>
    <row r="698" spans="1:58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65"/>
      <c r="AS698" s="65"/>
      <c r="AT698" s="65"/>
      <c r="AU698" s="65"/>
      <c r="AV698" s="65"/>
      <c r="AW698" s="65"/>
      <c r="AX698" s="65"/>
      <c r="AY698" s="65"/>
      <c r="AZ698" s="65"/>
      <c r="BA698" s="65"/>
      <c r="BB698" s="65"/>
      <c r="BC698" s="65"/>
      <c r="BD698" s="65"/>
      <c r="BE698" s="65"/>
      <c r="BF698" s="65"/>
    </row>
    <row r="699" spans="1:58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65"/>
      <c r="AS699" s="65"/>
      <c r="AT699" s="65"/>
      <c r="AU699" s="65"/>
      <c r="AV699" s="65"/>
      <c r="AW699" s="65"/>
      <c r="AX699" s="65"/>
      <c r="AY699" s="65"/>
      <c r="AZ699" s="65"/>
      <c r="BA699" s="65"/>
      <c r="BB699" s="65"/>
      <c r="BC699" s="65"/>
      <c r="BD699" s="65"/>
      <c r="BE699" s="65"/>
      <c r="BF699" s="65"/>
    </row>
    <row r="700" spans="1:58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65"/>
      <c r="AS700" s="65"/>
      <c r="AT700" s="65"/>
      <c r="AU700" s="65"/>
      <c r="AV700" s="65"/>
      <c r="AW700" s="65"/>
      <c r="AX700" s="65"/>
      <c r="AY700" s="65"/>
      <c r="AZ700" s="65"/>
      <c r="BA700" s="65"/>
      <c r="BB700" s="65"/>
      <c r="BC700" s="65"/>
      <c r="BD700" s="65"/>
      <c r="BE700" s="65"/>
      <c r="BF700" s="65"/>
    </row>
    <row r="701" spans="1:58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65"/>
      <c r="AS701" s="65"/>
      <c r="AT701" s="65"/>
      <c r="AU701" s="65"/>
      <c r="AV701" s="65"/>
      <c r="AW701" s="65"/>
      <c r="AX701" s="65"/>
      <c r="AY701" s="65"/>
      <c r="AZ701" s="65"/>
      <c r="BA701" s="65"/>
      <c r="BB701" s="65"/>
      <c r="BC701" s="65"/>
      <c r="BD701" s="65"/>
      <c r="BE701" s="65"/>
      <c r="BF701" s="65"/>
    </row>
    <row r="702" spans="1:58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65"/>
      <c r="AS702" s="65"/>
      <c r="AT702" s="65"/>
      <c r="AU702" s="65"/>
      <c r="AV702" s="65"/>
      <c r="AW702" s="65"/>
      <c r="AX702" s="65"/>
      <c r="AY702" s="65"/>
      <c r="AZ702" s="65"/>
      <c r="BA702" s="65"/>
      <c r="BB702" s="65"/>
      <c r="BC702" s="65"/>
      <c r="BD702" s="65"/>
      <c r="BE702" s="65"/>
      <c r="BF702" s="65"/>
    </row>
    <row r="703" spans="1:58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65"/>
      <c r="AS703" s="65"/>
      <c r="AT703" s="65"/>
      <c r="AU703" s="65"/>
      <c r="AV703" s="65"/>
      <c r="AW703" s="65"/>
      <c r="AX703" s="65"/>
      <c r="AY703" s="65"/>
      <c r="AZ703" s="65"/>
      <c r="BA703" s="65"/>
      <c r="BB703" s="65"/>
      <c r="BC703" s="65"/>
      <c r="BD703" s="65"/>
      <c r="BE703" s="65"/>
      <c r="BF703" s="65"/>
    </row>
    <row r="704" spans="1:58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65"/>
      <c r="AS704" s="65"/>
      <c r="AT704" s="65"/>
      <c r="AU704" s="65"/>
      <c r="AV704" s="65"/>
      <c r="AW704" s="65"/>
      <c r="AX704" s="65"/>
      <c r="AY704" s="65"/>
      <c r="AZ704" s="65"/>
      <c r="BA704" s="65"/>
      <c r="BB704" s="65"/>
      <c r="BC704" s="65"/>
      <c r="BD704" s="65"/>
      <c r="BE704" s="65"/>
      <c r="BF704" s="65"/>
    </row>
    <row r="705" spans="1:58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65"/>
      <c r="AS705" s="65"/>
      <c r="AT705" s="65"/>
      <c r="AU705" s="65"/>
      <c r="AV705" s="65"/>
      <c r="AW705" s="65"/>
      <c r="AX705" s="65"/>
      <c r="AY705" s="65"/>
      <c r="AZ705" s="65"/>
      <c r="BA705" s="65"/>
      <c r="BB705" s="65"/>
      <c r="BC705" s="65"/>
      <c r="BD705" s="65"/>
      <c r="BE705" s="65"/>
      <c r="BF705" s="65"/>
    </row>
    <row r="706" spans="1:58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65"/>
      <c r="AS706" s="65"/>
      <c r="AT706" s="65"/>
      <c r="AU706" s="65"/>
      <c r="AV706" s="65"/>
      <c r="AW706" s="65"/>
      <c r="AX706" s="65"/>
      <c r="AY706" s="65"/>
      <c r="AZ706" s="65"/>
      <c r="BA706" s="65"/>
      <c r="BB706" s="65"/>
      <c r="BC706" s="65"/>
      <c r="BD706" s="65"/>
      <c r="BE706" s="65"/>
      <c r="BF706" s="65"/>
    </row>
    <row r="707" spans="1:58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65"/>
      <c r="AS707" s="65"/>
      <c r="AT707" s="65"/>
      <c r="AU707" s="65"/>
      <c r="AV707" s="65"/>
      <c r="AW707" s="65"/>
      <c r="AX707" s="65"/>
      <c r="AY707" s="65"/>
      <c r="AZ707" s="65"/>
      <c r="BA707" s="65"/>
      <c r="BB707" s="65"/>
      <c r="BC707" s="65"/>
      <c r="BD707" s="65"/>
      <c r="BE707" s="65"/>
      <c r="BF707" s="65"/>
    </row>
    <row r="708" spans="1:58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65"/>
      <c r="AS708" s="65"/>
      <c r="AT708" s="65"/>
      <c r="AU708" s="65"/>
      <c r="AV708" s="65"/>
      <c r="AW708" s="65"/>
      <c r="AX708" s="65"/>
      <c r="AY708" s="65"/>
      <c r="AZ708" s="65"/>
      <c r="BA708" s="65"/>
      <c r="BB708" s="65"/>
      <c r="BC708" s="65"/>
      <c r="BD708" s="65"/>
      <c r="BE708" s="65"/>
      <c r="BF708" s="65"/>
    </row>
    <row r="709" spans="1:58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65"/>
      <c r="AS709" s="65"/>
      <c r="AT709" s="65"/>
      <c r="AU709" s="65"/>
      <c r="AV709" s="65"/>
      <c r="AW709" s="65"/>
      <c r="AX709" s="65"/>
      <c r="AY709" s="65"/>
      <c r="AZ709" s="65"/>
      <c r="BA709" s="65"/>
      <c r="BB709" s="65"/>
      <c r="BC709" s="65"/>
      <c r="BD709" s="65"/>
      <c r="BE709" s="65"/>
      <c r="BF709" s="65"/>
    </row>
    <row r="710" spans="1:58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65"/>
      <c r="AS710" s="65"/>
      <c r="AT710" s="65"/>
      <c r="AU710" s="65"/>
      <c r="AV710" s="65"/>
      <c r="AW710" s="65"/>
      <c r="AX710" s="65"/>
      <c r="AY710" s="65"/>
      <c r="AZ710" s="65"/>
      <c r="BA710" s="65"/>
      <c r="BB710" s="65"/>
      <c r="BC710" s="65"/>
      <c r="BD710" s="65"/>
      <c r="BE710" s="65"/>
      <c r="BF710" s="65"/>
    </row>
    <row r="711" spans="1:58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65"/>
      <c r="AS711" s="65"/>
      <c r="AT711" s="65"/>
      <c r="AU711" s="65"/>
      <c r="AV711" s="65"/>
      <c r="AW711" s="65"/>
      <c r="AX711" s="65"/>
      <c r="AY711" s="65"/>
      <c r="AZ711" s="65"/>
      <c r="BA711" s="65"/>
      <c r="BB711" s="65"/>
      <c r="BC711" s="65"/>
      <c r="BD711" s="65"/>
      <c r="BE711" s="65"/>
      <c r="BF711" s="65"/>
    </row>
    <row r="712" spans="1:58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65"/>
      <c r="AS712" s="65"/>
      <c r="AT712" s="65"/>
      <c r="AU712" s="65"/>
      <c r="AV712" s="65"/>
      <c r="AW712" s="65"/>
      <c r="AX712" s="65"/>
      <c r="AY712" s="65"/>
      <c r="AZ712" s="65"/>
      <c r="BA712" s="65"/>
      <c r="BB712" s="65"/>
      <c r="BC712" s="65"/>
      <c r="BD712" s="65"/>
      <c r="BE712" s="65"/>
      <c r="BF712" s="65"/>
    </row>
    <row r="713" spans="1:58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65"/>
      <c r="AS713" s="65"/>
      <c r="AT713" s="65"/>
      <c r="AU713" s="65"/>
      <c r="AV713" s="65"/>
      <c r="AW713" s="65"/>
      <c r="AX713" s="65"/>
      <c r="AY713" s="65"/>
      <c r="AZ713" s="65"/>
      <c r="BA713" s="65"/>
      <c r="BB713" s="65"/>
      <c r="BC713" s="65"/>
      <c r="BD713" s="65"/>
      <c r="BE713" s="65"/>
      <c r="BF713" s="65"/>
    </row>
    <row r="714" spans="1:58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65"/>
      <c r="AS714" s="65"/>
      <c r="AT714" s="65"/>
      <c r="AU714" s="65"/>
      <c r="AV714" s="65"/>
      <c r="AW714" s="65"/>
      <c r="AX714" s="65"/>
      <c r="AY714" s="65"/>
      <c r="AZ714" s="65"/>
      <c r="BA714" s="65"/>
      <c r="BB714" s="65"/>
      <c r="BC714" s="65"/>
      <c r="BD714" s="65"/>
      <c r="BE714" s="65"/>
      <c r="BF714" s="65"/>
    </row>
    <row r="715" spans="1:58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65"/>
      <c r="AS715" s="65"/>
      <c r="AT715" s="65"/>
      <c r="AU715" s="65"/>
      <c r="AV715" s="65"/>
      <c r="AW715" s="65"/>
      <c r="AX715" s="65"/>
      <c r="AY715" s="65"/>
      <c r="AZ715" s="65"/>
      <c r="BA715" s="65"/>
      <c r="BB715" s="65"/>
      <c r="BC715" s="65"/>
      <c r="BD715" s="65"/>
      <c r="BE715" s="65"/>
      <c r="BF715" s="65"/>
    </row>
    <row r="716" spans="1:58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65"/>
      <c r="AS716" s="65"/>
      <c r="AT716" s="65"/>
      <c r="AU716" s="65"/>
      <c r="AV716" s="65"/>
      <c r="AW716" s="65"/>
      <c r="AX716" s="65"/>
      <c r="AY716" s="65"/>
      <c r="AZ716" s="65"/>
      <c r="BA716" s="65"/>
      <c r="BB716" s="65"/>
      <c r="BC716" s="65"/>
      <c r="BD716" s="65"/>
      <c r="BE716" s="65"/>
      <c r="BF716" s="65"/>
    </row>
    <row r="717" spans="1:58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65"/>
      <c r="AS717" s="65"/>
      <c r="AT717" s="65"/>
      <c r="AU717" s="65"/>
      <c r="AV717" s="65"/>
      <c r="AW717" s="65"/>
      <c r="AX717" s="65"/>
      <c r="AY717" s="65"/>
      <c r="AZ717" s="65"/>
      <c r="BA717" s="65"/>
      <c r="BB717" s="65"/>
      <c r="BC717" s="65"/>
      <c r="BD717" s="65"/>
      <c r="BE717" s="65"/>
      <c r="BF717" s="65"/>
    </row>
    <row r="718" spans="1:58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65"/>
      <c r="AS718" s="65"/>
      <c r="AT718" s="65"/>
      <c r="AU718" s="65"/>
      <c r="AV718" s="65"/>
      <c r="AW718" s="65"/>
      <c r="AX718" s="65"/>
      <c r="AY718" s="65"/>
      <c r="AZ718" s="65"/>
      <c r="BA718" s="65"/>
      <c r="BB718" s="65"/>
      <c r="BC718" s="65"/>
      <c r="BD718" s="65"/>
      <c r="BE718" s="65"/>
      <c r="BF718" s="65"/>
    </row>
    <row r="719" spans="1:58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65"/>
      <c r="AS719" s="65"/>
      <c r="AT719" s="65"/>
      <c r="AU719" s="65"/>
      <c r="AV719" s="65"/>
      <c r="AW719" s="65"/>
      <c r="AX719" s="65"/>
      <c r="AY719" s="65"/>
      <c r="AZ719" s="65"/>
      <c r="BA719" s="65"/>
      <c r="BB719" s="65"/>
      <c r="BC719" s="65"/>
      <c r="BD719" s="65"/>
      <c r="BE719" s="65"/>
      <c r="BF719" s="65"/>
    </row>
    <row r="720" spans="1:58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65"/>
      <c r="AS720" s="65"/>
      <c r="AT720" s="65"/>
      <c r="AU720" s="65"/>
      <c r="AV720" s="65"/>
      <c r="AW720" s="65"/>
      <c r="AX720" s="65"/>
      <c r="AY720" s="65"/>
      <c r="AZ720" s="65"/>
      <c r="BA720" s="65"/>
      <c r="BB720" s="65"/>
      <c r="BC720" s="65"/>
      <c r="BD720" s="65"/>
      <c r="BE720" s="65"/>
      <c r="BF720" s="65"/>
    </row>
    <row r="721" spans="1:58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65"/>
      <c r="AS721" s="65"/>
      <c r="AT721" s="65"/>
      <c r="AU721" s="65"/>
      <c r="AV721" s="65"/>
      <c r="AW721" s="65"/>
      <c r="AX721" s="65"/>
      <c r="AY721" s="65"/>
      <c r="AZ721" s="65"/>
      <c r="BA721" s="65"/>
      <c r="BB721" s="65"/>
      <c r="BC721" s="65"/>
      <c r="BD721" s="65"/>
      <c r="BE721" s="65"/>
      <c r="BF721" s="65"/>
    </row>
    <row r="722" spans="1:58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65"/>
      <c r="AS722" s="65"/>
      <c r="AT722" s="65"/>
      <c r="AU722" s="65"/>
      <c r="AV722" s="65"/>
      <c r="AW722" s="65"/>
      <c r="AX722" s="65"/>
      <c r="AY722" s="65"/>
      <c r="AZ722" s="65"/>
      <c r="BA722" s="65"/>
      <c r="BB722" s="65"/>
      <c r="BC722" s="65"/>
      <c r="BD722" s="65"/>
      <c r="BE722" s="65"/>
      <c r="BF722" s="65"/>
    </row>
    <row r="723" spans="1:58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65"/>
      <c r="AS723" s="65"/>
      <c r="AT723" s="65"/>
      <c r="AU723" s="65"/>
      <c r="AV723" s="65"/>
      <c r="AW723" s="65"/>
      <c r="AX723" s="65"/>
      <c r="AY723" s="65"/>
      <c r="AZ723" s="65"/>
      <c r="BA723" s="65"/>
      <c r="BB723" s="65"/>
      <c r="BC723" s="65"/>
      <c r="BD723" s="65"/>
      <c r="BE723" s="65"/>
      <c r="BF723" s="65"/>
    </row>
    <row r="724" spans="1:58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65"/>
      <c r="AS724" s="65"/>
      <c r="AT724" s="65"/>
      <c r="AU724" s="65"/>
      <c r="AV724" s="65"/>
      <c r="AW724" s="65"/>
      <c r="AX724" s="65"/>
      <c r="AY724" s="65"/>
      <c r="AZ724" s="65"/>
      <c r="BA724" s="65"/>
      <c r="BB724" s="65"/>
      <c r="BC724" s="65"/>
      <c r="BD724" s="65"/>
      <c r="BE724" s="65"/>
      <c r="BF724" s="65"/>
    </row>
    <row r="725" spans="1:58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65"/>
      <c r="AS725" s="65"/>
      <c r="AT725" s="65"/>
      <c r="AU725" s="65"/>
      <c r="AV725" s="65"/>
      <c r="AW725" s="65"/>
      <c r="AX725" s="65"/>
      <c r="AY725" s="65"/>
      <c r="AZ725" s="65"/>
      <c r="BA725" s="65"/>
      <c r="BB725" s="65"/>
      <c r="BC725" s="65"/>
      <c r="BD725" s="65"/>
      <c r="BE725" s="65"/>
      <c r="BF725" s="65"/>
    </row>
    <row r="726" spans="1:58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65"/>
      <c r="AS726" s="65"/>
      <c r="AT726" s="65"/>
      <c r="AU726" s="65"/>
      <c r="AV726" s="65"/>
      <c r="AW726" s="65"/>
      <c r="AX726" s="65"/>
      <c r="AY726" s="65"/>
      <c r="AZ726" s="65"/>
      <c r="BA726" s="65"/>
      <c r="BB726" s="65"/>
      <c r="BC726" s="65"/>
      <c r="BD726" s="65"/>
      <c r="BE726" s="65"/>
      <c r="BF726" s="65"/>
    </row>
    <row r="727" spans="1:58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65"/>
      <c r="AS727" s="65"/>
      <c r="AT727" s="65"/>
      <c r="AU727" s="65"/>
      <c r="AV727" s="65"/>
      <c r="AW727" s="65"/>
      <c r="AX727" s="65"/>
      <c r="AY727" s="65"/>
      <c r="AZ727" s="65"/>
      <c r="BA727" s="65"/>
      <c r="BB727" s="65"/>
      <c r="BC727" s="65"/>
      <c r="BD727" s="65"/>
      <c r="BE727" s="65"/>
      <c r="BF727" s="65"/>
    </row>
    <row r="728" spans="1:58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65"/>
      <c r="AS728" s="65"/>
      <c r="AT728" s="65"/>
      <c r="AU728" s="65"/>
      <c r="AV728" s="65"/>
      <c r="AW728" s="65"/>
      <c r="AX728" s="65"/>
      <c r="AY728" s="65"/>
      <c r="AZ728" s="65"/>
      <c r="BA728" s="65"/>
      <c r="BB728" s="65"/>
      <c r="BC728" s="65"/>
      <c r="BD728" s="65"/>
      <c r="BE728" s="65"/>
      <c r="BF728" s="65"/>
    </row>
    <row r="729" spans="1:58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65"/>
      <c r="AS729" s="65"/>
      <c r="AT729" s="65"/>
      <c r="AU729" s="65"/>
      <c r="AV729" s="65"/>
      <c r="AW729" s="65"/>
      <c r="AX729" s="65"/>
      <c r="AY729" s="65"/>
      <c r="AZ729" s="65"/>
      <c r="BA729" s="65"/>
      <c r="BB729" s="65"/>
      <c r="BC729" s="65"/>
      <c r="BD729" s="65"/>
      <c r="BE729" s="65"/>
      <c r="BF729" s="65"/>
    </row>
    <row r="730" spans="1:58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65"/>
      <c r="AS730" s="65"/>
      <c r="AT730" s="65"/>
      <c r="AU730" s="65"/>
      <c r="AV730" s="65"/>
      <c r="AW730" s="65"/>
      <c r="AX730" s="65"/>
      <c r="AY730" s="65"/>
      <c r="AZ730" s="65"/>
      <c r="BA730" s="65"/>
      <c r="BB730" s="65"/>
      <c r="BC730" s="65"/>
      <c r="BD730" s="65"/>
      <c r="BE730" s="65"/>
      <c r="BF730" s="65"/>
    </row>
    <row r="731" spans="1:58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65"/>
      <c r="AS731" s="65"/>
      <c r="AT731" s="65"/>
      <c r="AU731" s="65"/>
      <c r="AV731" s="65"/>
      <c r="AW731" s="65"/>
      <c r="AX731" s="65"/>
      <c r="AY731" s="65"/>
      <c r="AZ731" s="65"/>
      <c r="BA731" s="65"/>
      <c r="BB731" s="65"/>
      <c r="BC731" s="65"/>
      <c r="BD731" s="65"/>
      <c r="BE731" s="65"/>
      <c r="BF731" s="65"/>
    </row>
    <row r="732" spans="1:58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65"/>
      <c r="AS732" s="65"/>
      <c r="AT732" s="65"/>
      <c r="AU732" s="65"/>
      <c r="AV732" s="65"/>
      <c r="AW732" s="65"/>
      <c r="AX732" s="65"/>
      <c r="AY732" s="65"/>
      <c r="AZ732" s="65"/>
      <c r="BA732" s="65"/>
      <c r="BB732" s="65"/>
      <c r="BC732" s="65"/>
      <c r="BD732" s="65"/>
      <c r="BE732" s="65"/>
      <c r="BF732" s="65"/>
    </row>
    <row r="733" spans="1:58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65"/>
      <c r="AS733" s="65"/>
      <c r="AT733" s="65"/>
      <c r="AU733" s="65"/>
      <c r="AV733" s="65"/>
      <c r="AW733" s="65"/>
      <c r="AX733" s="65"/>
      <c r="AY733" s="65"/>
      <c r="AZ733" s="65"/>
      <c r="BA733" s="65"/>
      <c r="BB733" s="65"/>
      <c r="BC733" s="65"/>
      <c r="BD733" s="65"/>
      <c r="BE733" s="65"/>
      <c r="BF733" s="65"/>
    </row>
    <row r="734" spans="1:58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65"/>
      <c r="AS734" s="65"/>
      <c r="AT734" s="65"/>
      <c r="AU734" s="65"/>
      <c r="AV734" s="65"/>
      <c r="AW734" s="65"/>
      <c r="AX734" s="65"/>
      <c r="AY734" s="65"/>
      <c r="AZ734" s="65"/>
      <c r="BA734" s="65"/>
      <c r="BB734" s="65"/>
      <c r="BC734" s="65"/>
      <c r="BD734" s="65"/>
      <c r="BE734" s="65"/>
      <c r="BF734" s="65"/>
    </row>
    <row r="735" spans="1:58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65"/>
      <c r="AS735" s="65"/>
      <c r="AT735" s="65"/>
      <c r="AU735" s="65"/>
      <c r="AV735" s="65"/>
      <c r="AW735" s="65"/>
      <c r="AX735" s="65"/>
      <c r="AY735" s="65"/>
      <c r="AZ735" s="65"/>
      <c r="BA735" s="65"/>
      <c r="BB735" s="65"/>
      <c r="BC735" s="65"/>
      <c r="BD735" s="65"/>
      <c r="BE735" s="65"/>
      <c r="BF735" s="65"/>
    </row>
    <row r="736" spans="1:58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65"/>
      <c r="AS736" s="65"/>
      <c r="AT736" s="65"/>
      <c r="AU736" s="65"/>
      <c r="AV736" s="65"/>
      <c r="AW736" s="65"/>
      <c r="AX736" s="65"/>
      <c r="AY736" s="65"/>
      <c r="AZ736" s="65"/>
      <c r="BA736" s="65"/>
      <c r="BB736" s="65"/>
      <c r="BC736" s="65"/>
      <c r="BD736" s="65"/>
      <c r="BE736" s="65"/>
      <c r="BF736" s="65"/>
    </row>
    <row r="737" spans="1:58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65"/>
      <c r="AS737" s="65"/>
      <c r="AT737" s="65"/>
      <c r="AU737" s="65"/>
      <c r="AV737" s="65"/>
      <c r="AW737" s="65"/>
      <c r="AX737" s="65"/>
      <c r="AY737" s="65"/>
      <c r="AZ737" s="65"/>
      <c r="BA737" s="65"/>
      <c r="BB737" s="65"/>
      <c r="BC737" s="65"/>
      <c r="BD737" s="65"/>
      <c r="BE737" s="65"/>
      <c r="BF737" s="65"/>
    </row>
    <row r="738" spans="1:58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65"/>
      <c r="AS738" s="65"/>
      <c r="AT738" s="65"/>
      <c r="AU738" s="65"/>
      <c r="AV738" s="65"/>
      <c r="AW738" s="65"/>
      <c r="AX738" s="65"/>
      <c r="AY738" s="65"/>
      <c r="AZ738" s="65"/>
      <c r="BA738" s="65"/>
      <c r="BB738" s="65"/>
      <c r="BC738" s="65"/>
      <c r="BD738" s="65"/>
      <c r="BE738" s="65"/>
      <c r="BF738" s="65"/>
    </row>
    <row r="739" spans="1:58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65"/>
      <c r="AS739" s="65"/>
      <c r="AT739" s="65"/>
      <c r="AU739" s="65"/>
      <c r="AV739" s="65"/>
      <c r="AW739" s="65"/>
      <c r="AX739" s="65"/>
      <c r="AY739" s="65"/>
      <c r="AZ739" s="65"/>
      <c r="BA739" s="65"/>
      <c r="BB739" s="65"/>
      <c r="BC739" s="65"/>
      <c r="BD739" s="65"/>
      <c r="BE739" s="65"/>
      <c r="BF739" s="65"/>
    </row>
    <row r="740" spans="1:58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65"/>
      <c r="AS740" s="65"/>
      <c r="AT740" s="65"/>
      <c r="AU740" s="65"/>
      <c r="AV740" s="65"/>
      <c r="AW740" s="65"/>
      <c r="AX740" s="65"/>
      <c r="AY740" s="65"/>
      <c r="AZ740" s="65"/>
      <c r="BA740" s="65"/>
      <c r="BB740" s="65"/>
      <c r="BC740" s="65"/>
      <c r="BD740" s="65"/>
      <c r="BE740" s="65"/>
      <c r="BF740" s="65"/>
    </row>
    <row r="741" spans="1:58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65"/>
      <c r="AS741" s="65"/>
      <c r="AT741" s="65"/>
      <c r="AU741" s="65"/>
      <c r="AV741" s="65"/>
      <c r="AW741" s="65"/>
      <c r="AX741" s="65"/>
      <c r="AY741" s="65"/>
      <c r="AZ741" s="65"/>
      <c r="BA741" s="65"/>
      <c r="BB741" s="65"/>
      <c r="BC741" s="65"/>
      <c r="BD741" s="65"/>
      <c r="BE741" s="65"/>
      <c r="BF741" s="65"/>
    </row>
    <row r="742" spans="1:58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65"/>
      <c r="AS742" s="65"/>
      <c r="AT742" s="65"/>
      <c r="AU742" s="65"/>
      <c r="AV742" s="65"/>
      <c r="AW742" s="65"/>
      <c r="AX742" s="65"/>
      <c r="AY742" s="65"/>
      <c r="AZ742" s="65"/>
      <c r="BA742" s="65"/>
      <c r="BB742" s="65"/>
      <c r="BC742" s="65"/>
      <c r="BD742" s="65"/>
      <c r="BE742" s="65"/>
      <c r="BF742" s="65"/>
    </row>
    <row r="743" spans="1:58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65"/>
      <c r="AS743" s="65"/>
      <c r="AT743" s="65"/>
      <c r="AU743" s="65"/>
      <c r="AV743" s="65"/>
      <c r="AW743" s="65"/>
      <c r="AX743" s="65"/>
      <c r="AY743" s="65"/>
      <c r="AZ743" s="65"/>
      <c r="BA743" s="65"/>
      <c r="BB743" s="65"/>
      <c r="BC743" s="65"/>
      <c r="BD743" s="65"/>
      <c r="BE743" s="65"/>
      <c r="BF743" s="65"/>
    </row>
    <row r="744" spans="1:58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65"/>
      <c r="AS744" s="65"/>
      <c r="AT744" s="65"/>
      <c r="AU744" s="65"/>
      <c r="AV744" s="65"/>
      <c r="AW744" s="65"/>
      <c r="AX744" s="65"/>
      <c r="AY744" s="65"/>
      <c r="AZ744" s="65"/>
      <c r="BA744" s="65"/>
      <c r="BB744" s="65"/>
      <c r="BC744" s="65"/>
      <c r="BD744" s="65"/>
      <c r="BE744" s="65"/>
      <c r="BF744" s="65"/>
    </row>
    <row r="745" spans="1:58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65"/>
      <c r="AS745" s="65"/>
      <c r="AT745" s="65"/>
      <c r="AU745" s="65"/>
      <c r="AV745" s="65"/>
      <c r="AW745" s="65"/>
      <c r="AX745" s="65"/>
      <c r="AY745" s="65"/>
      <c r="AZ745" s="65"/>
      <c r="BA745" s="65"/>
      <c r="BB745" s="65"/>
      <c r="BC745" s="65"/>
      <c r="BD745" s="65"/>
      <c r="BE745" s="65"/>
      <c r="BF745" s="65"/>
    </row>
    <row r="746" spans="1:58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65"/>
      <c r="AS746" s="65"/>
      <c r="AT746" s="65"/>
      <c r="AU746" s="65"/>
      <c r="AV746" s="65"/>
      <c r="AW746" s="65"/>
      <c r="AX746" s="65"/>
      <c r="AY746" s="65"/>
      <c r="AZ746" s="65"/>
      <c r="BA746" s="65"/>
      <c r="BB746" s="65"/>
      <c r="BC746" s="65"/>
      <c r="BD746" s="65"/>
      <c r="BE746" s="65"/>
      <c r="BF746" s="65"/>
    </row>
    <row r="747" spans="1:58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65"/>
      <c r="AS747" s="65"/>
      <c r="AT747" s="65"/>
      <c r="AU747" s="65"/>
      <c r="AV747" s="65"/>
      <c r="AW747" s="65"/>
      <c r="AX747" s="65"/>
      <c r="AY747" s="65"/>
      <c r="AZ747" s="65"/>
      <c r="BA747" s="65"/>
      <c r="BB747" s="65"/>
      <c r="BC747" s="65"/>
      <c r="BD747" s="65"/>
      <c r="BE747" s="65"/>
      <c r="BF747" s="65"/>
    </row>
    <row r="748" spans="1:58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65"/>
      <c r="AS748" s="65"/>
      <c r="AT748" s="65"/>
      <c r="AU748" s="65"/>
      <c r="AV748" s="65"/>
      <c r="AW748" s="65"/>
      <c r="AX748" s="65"/>
      <c r="AY748" s="65"/>
      <c r="AZ748" s="65"/>
      <c r="BA748" s="65"/>
      <c r="BB748" s="65"/>
      <c r="BC748" s="65"/>
      <c r="BD748" s="65"/>
      <c r="BE748" s="65"/>
      <c r="BF748" s="65"/>
    </row>
    <row r="749" spans="1:58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65"/>
      <c r="AS749" s="65"/>
      <c r="AT749" s="65"/>
      <c r="AU749" s="65"/>
      <c r="AV749" s="65"/>
      <c r="AW749" s="65"/>
      <c r="AX749" s="65"/>
      <c r="AY749" s="65"/>
      <c r="AZ749" s="65"/>
      <c r="BA749" s="65"/>
      <c r="BB749" s="65"/>
      <c r="BC749" s="65"/>
      <c r="BD749" s="65"/>
      <c r="BE749" s="65"/>
      <c r="BF749" s="65"/>
    </row>
    <row r="750" spans="1:58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65"/>
      <c r="AS750" s="65"/>
      <c r="AT750" s="65"/>
      <c r="AU750" s="65"/>
      <c r="AV750" s="65"/>
      <c r="AW750" s="65"/>
      <c r="AX750" s="65"/>
      <c r="AY750" s="65"/>
      <c r="AZ750" s="65"/>
      <c r="BA750" s="65"/>
      <c r="BB750" s="65"/>
      <c r="BC750" s="65"/>
      <c r="BD750" s="65"/>
      <c r="BE750" s="65"/>
      <c r="BF750" s="65"/>
    </row>
    <row r="751" spans="1:58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65"/>
      <c r="AS751" s="65"/>
      <c r="AT751" s="65"/>
      <c r="AU751" s="65"/>
      <c r="AV751" s="65"/>
      <c r="AW751" s="65"/>
      <c r="AX751" s="65"/>
      <c r="AY751" s="65"/>
      <c r="AZ751" s="65"/>
      <c r="BA751" s="65"/>
      <c r="BB751" s="65"/>
      <c r="BC751" s="65"/>
      <c r="BD751" s="65"/>
      <c r="BE751" s="65"/>
      <c r="BF751" s="65"/>
    </row>
    <row r="752" spans="1:58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65"/>
      <c r="AS752" s="65"/>
      <c r="AT752" s="65"/>
      <c r="AU752" s="65"/>
      <c r="AV752" s="65"/>
      <c r="AW752" s="65"/>
      <c r="AX752" s="65"/>
      <c r="AY752" s="65"/>
      <c r="AZ752" s="65"/>
      <c r="BA752" s="65"/>
      <c r="BB752" s="65"/>
      <c r="BC752" s="65"/>
      <c r="BD752" s="65"/>
      <c r="BE752" s="65"/>
      <c r="BF752" s="65"/>
    </row>
    <row r="753" spans="1:58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65"/>
      <c r="AS753" s="65"/>
      <c r="AT753" s="65"/>
      <c r="AU753" s="65"/>
      <c r="AV753" s="65"/>
      <c r="AW753" s="65"/>
      <c r="AX753" s="65"/>
      <c r="AY753" s="65"/>
      <c r="AZ753" s="65"/>
      <c r="BA753" s="65"/>
      <c r="BB753" s="65"/>
      <c r="BC753" s="65"/>
      <c r="BD753" s="65"/>
      <c r="BE753" s="65"/>
      <c r="BF753" s="65"/>
    </row>
    <row r="754" spans="1:58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65"/>
      <c r="AS754" s="65"/>
      <c r="AT754" s="65"/>
      <c r="AU754" s="65"/>
      <c r="AV754" s="65"/>
      <c r="AW754" s="65"/>
      <c r="AX754" s="65"/>
      <c r="AY754" s="65"/>
      <c r="AZ754" s="65"/>
      <c r="BA754" s="65"/>
      <c r="BB754" s="65"/>
      <c r="BC754" s="65"/>
      <c r="BD754" s="65"/>
      <c r="BE754" s="65"/>
      <c r="BF754" s="65"/>
    </row>
    <row r="755" spans="1:58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65"/>
      <c r="AS755" s="65"/>
      <c r="AT755" s="65"/>
      <c r="AU755" s="65"/>
      <c r="AV755" s="65"/>
      <c r="AW755" s="65"/>
      <c r="AX755" s="65"/>
      <c r="AY755" s="65"/>
      <c r="AZ755" s="65"/>
      <c r="BA755" s="65"/>
      <c r="BB755" s="65"/>
      <c r="BC755" s="65"/>
      <c r="BD755" s="65"/>
      <c r="BE755" s="65"/>
      <c r="BF755" s="65"/>
    </row>
    <row r="756" spans="1:58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65"/>
      <c r="AS756" s="65"/>
      <c r="AT756" s="65"/>
      <c r="AU756" s="65"/>
      <c r="AV756" s="65"/>
      <c r="AW756" s="65"/>
      <c r="AX756" s="65"/>
      <c r="AY756" s="65"/>
      <c r="AZ756" s="65"/>
      <c r="BA756" s="65"/>
      <c r="BB756" s="65"/>
      <c r="BC756" s="65"/>
      <c r="BD756" s="65"/>
      <c r="BE756" s="65"/>
      <c r="BF756" s="65"/>
    </row>
    <row r="757" spans="1:58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65"/>
      <c r="AS757" s="65"/>
      <c r="AT757" s="65"/>
      <c r="AU757" s="65"/>
      <c r="AV757" s="65"/>
      <c r="AW757" s="65"/>
      <c r="AX757" s="65"/>
      <c r="AY757" s="65"/>
      <c r="AZ757" s="65"/>
      <c r="BA757" s="65"/>
      <c r="BB757" s="65"/>
      <c r="BC757" s="65"/>
      <c r="BD757" s="65"/>
      <c r="BE757" s="65"/>
      <c r="BF757" s="65"/>
    </row>
    <row r="758" spans="1:58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65"/>
      <c r="AS758" s="65"/>
      <c r="AT758" s="65"/>
      <c r="AU758" s="65"/>
      <c r="AV758" s="65"/>
      <c r="AW758" s="65"/>
      <c r="AX758" s="65"/>
      <c r="AY758" s="65"/>
      <c r="AZ758" s="65"/>
      <c r="BA758" s="65"/>
      <c r="BB758" s="65"/>
      <c r="BC758" s="65"/>
      <c r="BD758" s="65"/>
      <c r="BE758" s="65"/>
      <c r="BF758" s="65"/>
    </row>
    <row r="759" spans="1:58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65"/>
      <c r="AS759" s="65"/>
      <c r="AT759" s="65"/>
      <c r="AU759" s="65"/>
      <c r="AV759" s="65"/>
      <c r="AW759" s="65"/>
      <c r="AX759" s="65"/>
      <c r="AY759" s="65"/>
      <c r="AZ759" s="65"/>
      <c r="BA759" s="65"/>
      <c r="BB759" s="65"/>
      <c r="BC759" s="65"/>
      <c r="BD759" s="65"/>
      <c r="BE759" s="65"/>
      <c r="BF759" s="65"/>
    </row>
    <row r="760" spans="1:58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65"/>
      <c r="AS760" s="65"/>
      <c r="AT760" s="65"/>
      <c r="AU760" s="65"/>
      <c r="AV760" s="65"/>
      <c r="AW760" s="65"/>
      <c r="AX760" s="65"/>
      <c r="AY760" s="65"/>
      <c r="AZ760" s="65"/>
      <c r="BA760" s="65"/>
      <c r="BB760" s="65"/>
      <c r="BC760" s="65"/>
      <c r="BD760" s="65"/>
      <c r="BE760" s="65"/>
      <c r="BF760" s="65"/>
    </row>
    <row r="761" spans="1:58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65"/>
      <c r="AS761" s="65"/>
      <c r="AT761" s="65"/>
      <c r="AU761" s="65"/>
      <c r="AV761" s="65"/>
      <c r="AW761" s="65"/>
      <c r="AX761" s="65"/>
      <c r="AY761" s="65"/>
      <c r="AZ761" s="65"/>
      <c r="BA761" s="65"/>
      <c r="BB761" s="65"/>
      <c r="BC761" s="65"/>
      <c r="BD761" s="65"/>
      <c r="BE761" s="65"/>
      <c r="BF761" s="65"/>
    </row>
    <row r="762" spans="1:58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65"/>
      <c r="AS762" s="65"/>
      <c r="AT762" s="65"/>
      <c r="AU762" s="65"/>
      <c r="AV762" s="65"/>
      <c r="AW762" s="65"/>
      <c r="AX762" s="65"/>
      <c r="AY762" s="65"/>
      <c r="AZ762" s="65"/>
      <c r="BA762" s="65"/>
      <c r="BB762" s="65"/>
      <c r="BC762" s="65"/>
      <c r="BD762" s="65"/>
      <c r="BE762" s="65"/>
      <c r="BF762" s="65"/>
    </row>
    <row r="763" spans="1:58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65"/>
      <c r="AS763" s="65"/>
      <c r="AT763" s="65"/>
      <c r="AU763" s="65"/>
      <c r="AV763" s="65"/>
      <c r="AW763" s="65"/>
      <c r="AX763" s="65"/>
      <c r="AY763" s="65"/>
      <c r="AZ763" s="65"/>
      <c r="BA763" s="65"/>
      <c r="BB763" s="65"/>
      <c r="BC763" s="65"/>
      <c r="BD763" s="65"/>
      <c r="BE763" s="65"/>
      <c r="BF763" s="65"/>
    </row>
    <row r="764" spans="1:58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65"/>
      <c r="AS764" s="65"/>
      <c r="AT764" s="65"/>
      <c r="AU764" s="65"/>
      <c r="AV764" s="65"/>
      <c r="AW764" s="65"/>
      <c r="AX764" s="65"/>
      <c r="AY764" s="65"/>
      <c r="AZ764" s="65"/>
      <c r="BA764" s="65"/>
      <c r="BB764" s="65"/>
      <c r="BC764" s="65"/>
      <c r="BD764" s="65"/>
      <c r="BE764" s="65"/>
      <c r="BF764" s="65"/>
    </row>
    <row r="765" spans="1:58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65"/>
      <c r="AS765" s="65"/>
      <c r="AT765" s="65"/>
      <c r="AU765" s="65"/>
      <c r="AV765" s="65"/>
      <c r="AW765" s="65"/>
      <c r="AX765" s="65"/>
      <c r="AY765" s="65"/>
      <c r="AZ765" s="65"/>
      <c r="BA765" s="65"/>
      <c r="BB765" s="65"/>
      <c r="BC765" s="65"/>
      <c r="BD765" s="65"/>
      <c r="BE765" s="65"/>
      <c r="BF765" s="65"/>
    </row>
    <row r="766" spans="1:58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65"/>
      <c r="AS766" s="65"/>
      <c r="AT766" s="65"/>
      <c r="AU766" s="65"/>
      <c r="AV766" s="65"/>
      <c r="AW766" s="65"/>
      <c r="AX766" s="65"/>
      <c r="AY766" s="65"/>
      <c r="AZ766" s="65"/>
      <c r="BA766" s="65"/>
      <c r="BB766" s="65"/>
      <c r="BC766" s="65"/>
      <c r="BD766" s="65"/>
      <c r="BE766" s="65"/>
      <c r="BF766" s="65"/>
    </row>
    <row r="767" spans="1:58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65"/>
      <c r="AS767" s="65"/>
      <c r="AT767" s="65"/>
      <c r="AU767" s="65"/>
      <c r="AV767" s="65"/>
      <c r="AW767" s="65"/>
      <c r="AX767" s="65"/>
      <c r="AY767" s="65"/>
      <c r="AZ767" s="65"/>
      <c r="BA767" s="65"/>
      <c r="BB767" s="65"/>
      <c r="BC767" s="65"/>
      <c r="BD767" s="65"/>
      <c r="BE767" s="65"/>
      <c r="BF767" s="65"/>
    </row>
    <row r="768" spans="1:58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65"/>
      <c r="AS768" s="65"/>
      <c r="AT768" s="65"/>
      <c r="AU768" s="65"/>
      <c r="AV768" s="65"/>
      <c r="AW768" s="65"/>
      <c r="AX768" s="65"/>
      <c r="AY768" s="65"/>
      <c r="AZ768" s="65"/>
      <c r="BA768" s="65"/>
      <c r="BB768" s="65"/>
      <c r="BC768" s="65"/>
      <c r="BD768" s="65"/>
      <c r="BE768" s="65"/>
      <c r="BF768" s="65"/>
    </row>
    <row r="769" spans="1:58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65"/>
      <c r="AS769" s="65"/>
      <c r="AT769" s="65"/>
      <c r="AU769" s="65"/>
      <c r="AV769" s="65"/>
      <c r="AW769" s="65"/>
      <c r="AX769" s="65"/>
      <c r="AY769" s="65"/>
      <c r="AZ769" s="65"/>
      <c r="BA769" s="65"/>
      <c r="BB769" s="65"/>
      <c r="BC769" s="65"/>
      <c r="BD769" s="65"/>
      <c r="BE769" s="65"/>
      <c r="BF769" s="65"/>
    </row>
    <row r="770" spans="1:58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65"/>
      <c r="AS770" s="65"/>
      <c r="AT770" s="65"/>
      <c r="AU770" s="65"/>
      <c r="AV770" s="65"/>
      <c r="AW770" s="65"/>
      <c r="AX770" s="65"/>
      <c r="AY770" s="65"/>
      <c r="AZ770" s="65"/>
      <c r="BA770" s="65"/>
      <c r="BB770" s="65"/>
      <c r="BC770" s="65"/>
      <c r="BD770" s="65"/>
      <c r="BE770" s="65"/>
      <c r="BF770" s="65"/>
    </row>
    <row r="771" spans="1:58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65"/>
      <c r="AS771" s="65"/>
      <c r="AT771" s="65"/>
      <c r="AU771" s="65"/>
      <c r="AV771" s="65"/>
      <c r="AW771" s="65"/>
      <c r="AX771" s="65"/>
      <c r="AY771" s="65"/>
      <c r="AZ771" s="65"/>
      <c r="BA771" s="65"/>
      <c r="BB771" s="65"/>
      <c r="BC771" s="65"/>
      <c r="BD771" s="65"/>
      <c r="BE771" s="65"/>
      <c r="BF771" s="65"/>
    </row>
    <row r="772" spans="1:58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65"/>
      <c r="AS772" s="65"/>
      <c r="AT772" s="65"/>
      <c r="AU772" s="65"/>
      <c r="AV772" s="65"/>
      <c r="AW772" s="65"/>
      <c r="AX772" s="65"/>
      <c r="AY772" s="65"/>
      <c r="AZ772" s="65"/>
      <c r="BA772" s="65"/>
      <c r="BB772" s="65"/>
      <c r="BC772" s="65"/>
      <c r="BD772" s="65"/>
      <c r="BE772" s="65"/>
      <c r="BF772" s="65"/>
    </row>
    <row r="773" spans="1:58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65"/>
      <c r="AS773" s="65"/>
      <c r="AT773" s="65"/>
      <c r="AU773" s="65"/>
      <c r="AV773" s="65"/>
      <c r="AW773" s="65"/>
      <c r="AX773" s="65"/>
      <c r="AY773" s="65"/>
      <c r="AZ773" s="65"/>
      <c r="BA773" s="65"/>
      <c r="BB773" s="65"/>
      <c r="BC773" s="65"/>
      <c r="BD773" s="65"/>
      <c r="BE773" s="65"/>
      <c r="BF773" s="65"/>
    </row>
    <row r="774" spans="1:58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65"/>
      <c r="AS774" s="65"/>
      <c r="AT774" s="65"/>
      <c r="AU774" s="65"/>
      <c r="AV774" s="65"/>
      <c r="AW774" s="65"/>
      <c r="AX774" s="65"/>
      <c r="AY774" s="65"/>
      <c r="AZ774" s="65"/>
      <c r="BA774" s="65"/>
      <c r="BB774" s="65"/>
      <c r="BC774" s="65"/>
      <c r="BD774" s="65"/>
      <c r="BE774" s="65"/>
      <c r="BF774" s="65"/>
    </row>
    <row r="775" spans="1:58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65"/>
      <c r="AS775" s="65"/>
      <c r="AT775" s="65"/>
      <c r="AU775" s="65"/>
      <c r="AV775" s="65"/>
      <c r="AW775" s="65"/>
      <c r="AX775" s="65"/>
      <c r="AY775" s="65"/>
      <c r="AZ775" s="65"/>
      <c r="BA775" s="65"/>
      <c r="BB775" s="65"/>
      <c r="BC775" s="65"/>
      <c r="BD775" s="65"/>
      <c r="BE775" s="65"/>
      <c r="BF775" s="65"/>
    </row>
    <row r="776" spans="1:58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65"/>
      <c r="AS776" s="65"/>
      <c r="AT776" s="65"/>
      <c r="AU776" s="65"/>
      <c r="AV776" s="65"/>
      <c r="AW776" s="65"/>
      <c r="AX776" s="65"/>
      <c r="AY776" s="65"/>
      <c r="AZ776" s="65"/>
      <c r="BA776" s="65"/>
      <c r="BB776" s="65"/>
      <c r="BC776" s="65"/>
      <c r="BD776" s="65"/>
      <c r="BE776" s="65"/>
      <c r="BF776" s="65"/>
    </row>
    <row r="777" spans="1:58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65"/>
      <c r="AS777" s="65"/>
      <c r="AT777" s="65"/>
      <c r="AU777" s="65"/>
      <c r="AV777" s="65"/>
      <c r="AW777" s="65"/>
      <c r="AX777" s="65"/>
      <c r="AY777" s="65"/>
      <c r="AZ777" s="65"/>
      <c r="BA777" s="65"/>
      <c r="BB777" s="65"/>
      <c r="BC777" s="65"/>
      <c r="BD777" s="65"/>
      <c r="BE777" s="65"/>
      <c r="BF777" s="65"/>
    </row>
    <row r="778" spans="1:58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65"/>
      <c r="AS778" s="65"/>
      <c r="AT778" s="65"/>
      <c r="AU778" s="65"/>
      <c r="AV778" s="65"/>
      <c r="AW778" s="65"/>
      <c r="AX778" s="65"/>
      <c r="AY778" s="65"/>
      <c r="AZ778" s="65"/>
      <c r="BA778" s="65"/>
      <c r="BB778" s="65"/>
      <c r="BC778" s="65"/>
      <c r="BD778" s="65"/>
      <c r="BE778" s="65"/>
      <c r="BF778" s="65"/>
    </row>
    <row r="779" spans="1:58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65"/>
      <c r="AS779" s="65"/>
      <c r="AT779" s="65"/>
      <c r="AU779" s="65"/>
      <c r="AV779" s="65"/>
      <c r="AW779" s="65"/>
      <c r="AX779" s="65"/>
      <c r="AY779" s="65"/>
      <c r="AZ779" s="65"/>
      <c r="BA779" s="65"/>
      <c r="BB779" s="65"/>
      <c r="BC779" s="65"/>
      <c r="BD779" s="65"/>
      <c r="BE779" s="65"/>
      <c r="BF779" s="65"/>
    </row>
    <row r="780" spans="1:58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65"/>
      <c r="AS780" s="65"/>
      <c r="AT780" s="65"/>
      <c r="AU780" s="65"/>
      <c r="AV780" s="65"/>
      <c r="AW780" s="65"/>
      <c r="AX780" s="65"/>
      <c r="AY780" s="65"/>
      <c r="AZ780" s="65"/>
      <c r="BA780" s="65"/>
      <c r="BB780" s="65"/>
      <c r="BC780" s="65"/>
      <c r="BD780" s="65"/>
      <c r="BE780" s="65"/>
      <c r="BF780" s="65"/>
    </row>
    <row r="781" spans="1:58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65"/>
      <c r="AS781" s="65"/>
      <c r="AT781" s="65"/>
      <c r="AU781" s="65"/>
      <c r="AV781" s="65"/>
      <c r="AW781" s="65"/>
      <c r="AX781" s="65"/>
      <c r="AY781" s="65"/>
      <c r="AZ781" s="65"/>
      <c r="BA781" s="65"/>
      <c r="BB781" s="65"/>
      <c r="BC781" s="65"/>
      <c r="BD781" s="65"/>
      <c r="BE781" s="65"/>
      <c r="BF781" s="65"/>
    </row>
    <row r="782" spans="1:58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65"/>
      <c r="AS782" s="65"/>
      <c r="AT782" s="65"/>
      <c r="AU782" s="65"/>
      <c r="AV782" s="65"/>
      <c r="AW782" s="65"/>
      <c r="AX782" s="65"/>
      <c r="AY782" s="65"/>
      <c r="AZ782" s="65"/>
      <c r="BA782" s="65"/>
      <c r="BB782" s="65"/>
      <c r="BC782" s="65"/>
      <c r="BD782" s="65"/>
      <c r="BE782" s="65"/>
      <c r="BF782" s="65"/>
    </row>
    <row r="783" spans="1:58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65"/>
      <c r="AS783" s="65"/>
      <c r="AT783" s="65"/>
      <c r="AU783" s="65"/>
      <c r="AV783" s="65"/>
      <c r="AW783" s="65"/>
      <c r="AX783" s="65"/>
      <c r="AY783" s="65"/>
      <c r="AZ783" s="65"/>
      <c r="BA783" s="65"/>
      <c r="BB783" s="65"/>
      <c r="BC783" s="65"/>
      <c r="BD783" s="65"/>
      <c r="BE783" s="65"/>
      <c r="BF783" s="65"/>
    </row>
    <row r="784" spans="1:58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65"/>
      <c r="AS784" s="65"/>
      <c r="AT784" s="65"/>
      <c r="AU784" s="65"/>
      <c r="AV784" s="65"/>
      <c r="AW784" s="65"/>
      <c r="AX784" s="65"/>
      <c r="AY784" s="65"/>
      <c r="AZ784" s="65"/>
      <c r="BA784" s="65"/>
      <c r="BB784" s="65"/>
      <c r="BC784" s="65"/>
      <c r="BD784" s="65"/>
      <c r="BE784" s="65"/>
      <c r="BF784" s="65"/>
    </row>
    <row r="785" spans="1:58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65"/>
      <c r="AS785" s="65"/>
      <c r="AT785" s="65"/>
      <c r="AU785" s="65"/>
      <c r="AV785" s="65"/>
      <c r="AW785" s="65"/>
      <c r="AX785" s="65"/>
      <c r="AY785" s="65"/>
      <c r="AZ785" s="65"/>
      <c r="BA785" s="65"/>
      <c r="BB785" s="65"/>
      <c r="BC785" s="65"/>
      <c r="BD785" s="65"/>
      <c r="BE785" s="65"/>
      <c r="BF785" s="65"/>
    </row>
    <row r="786" spans="1:58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65"/>
      <c r="AS786" s="65"/>
      <c r="AT786" s="65"/>
      <c r="AU786" s="65"/>
      <c r="AV786" s="65"/>
      <c r="AW786" s="65"/>
      <c r="AX786" s="65"/>
      <c r="AY786" s="65"/>
      <c r="AZ786" s="65"/>
      <c r="BA786" s="65"/>
      <c r="BB786" s="65"/>
      <c r="BC786" s="65"/>
      <c r="BD786" s="65"/>
      <c r="BE786" s="65"/>
      <c r="BF786" s="65"/>
    </row>
    <row r="787" spans="1:58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65"/>
      <c r="AS787" s="65"/>
      <c r="AT787" s="65"/>
      <c r="AU787" s="65"/>
      <c r="AV787" s="65"/>
      <c r="AW787" s="65"/>
      <c r="AX787" s="65"/>
      <c r="AY787" s="65"/>
      <c r="AZ787" s="65"/>
      <c r="BA787" s="65"/>
      <c r="BB787" s="65"/>
      <c r="BC787" s="65"/>
      <c r="BD787" s="65"/>
      <c r="BE787" s="65"/>
      <c r="BF787" s="65"/>
    </row>
    <row r="788" spans="1:58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65"/>
      <c r="AS788" s="65"/>
      <c r="AT788" s="65"/>
      <c r="AU788" s="65"/>
      <c r="AV788" s="65"/>
      <c r="AW788" s="65"/>
      <c r="AX788" s="65"/>
      <c r="AY788" s="65"/>
      <c r="AZ788" s="65"/>
      <c r="BA788" s="65"/>
      <c r="BB788" s="65"/>
      <c r="BC788" s="65"/>
      <c r="BD788" s="65"/>
      <c r="BE788" s="65"/>
      <c r="BF788" s="65"/>
    </row>
    <row r="789" spans="1:58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65"/>
      <c r="AS789" s="65"/>
      <c r="AT789" s="65"/>
      <c r="AU789" s="65"/>
      <c r="AV789" s="65"/>
      <c r="AW789" s="65"/>
      <c r="AX789" s="65"/>
      <c r="AY789" s="65"/>
      <c r="AZ789" s="65"/>
      <c r="BA789" s="65"/>
      <c r="BB789" s="65"/>
      <c r="BC789" s="65"/>
      <c r="BD789" s="65"/>
      <c r="BE789" s="65"/>
      <c r="BF789" s="65"/>
    </row>
    <row r="790" spans="1:58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65"/>
      <c r="AS790" s="65"/>
      <c r="AT790" s="65"/>
      <c r="AU790" s="65"/>
      <c r="AV790" s="65"/>
      <c r="AW790" s="65"/>
      <c r="AX790" s="65"/>
      <c r="AY790" s="65"/>
      <c r="AZ790" s="65"/>
      <c r="BA790" s="65"/>
      <c r="BB790" s="65"/>
      <c r="BC790" s="65"/>
      <c r="BD790" s="65"/>
      <c r="BE790" s="65"/>
      <c r="BF790" s="65"/>
    </row>
    <row r="791" spans="1:58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65"/>
      <c r="AS791" s="65"/>
      <c r="AT791" s="65"/>
      <c r="AU791" s="65"/>
      <c r="AV791" s="65"/>
      <c r="AW791" s="65"/>
      <c r="AX791" s="65"/>
      <c r="AY791" s="65"/>
      <c r="AZ791" s="65"/>
      <c r="BA791" s="65"/>
      <c r="BB791" s="65"/>
      <c r="BC791" s="65"/>
      <c r="BD791" s="65"/>
      <c r="BE791" s="65"/>
      <c r="BF791" s="65"/>
    </row>
    <row r="792" spans="1:58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65"/>
      <c r="AS792" s="65"/>
      <c r="AT792" s="65"/>
      <c r="AU792" s="65"/>
      <c r="AV792" s="65"/>
      <c r="AW792" s="65"/>
      <c r="AX792" s="65"/>
      <c r="AY792" s="65"/>
      <c r="AZ792" s="65"/>
      <c r="BA792" s="65"/>
      <c r="BB792" s="65"/>
      <c r="BC792" s="65"/>
      <c r="BD792" s="65"/>
      <c r="BE792" s="65"/>
      <c r="BF792" s="65"/>
    </row>
    <row r="793" spans="1:58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65"/>
      <c r="AS793" s="65"/>
      <c r="AT793" s="65"/>
      <c r="AU793" s="65"/>
      <c r="AV793" s="65"/>
      <c r="AW793" s="65"/>
      <c r="AX793" s="65"/>
      <c r="AY793" s="65"/>
      <c r="AZ793" s="65"/>
      <c r="BA793" s="65"/>
      <c r="BB793" s="65"/>
      <c r="BC793" s="65"/>
      <c r="BD793" s="65"/>
      <c r="BE793" s="65"/>
      <c r="BF793" s="65"/>
    </row>
    <row r="794" spans="1:58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65"/>
      <c r="AS794" s="65"/>
      <c r="AT794" s="65"/>
      <c r="AU794" s="65"/>
      <c r="AV794" s="65"/>
      <c r="AW794" s="65"/>
      <c r="AX794" s="65"/>
      <c r="AY794" s="65"/>
      <c r="AZ794" s="65"/>
      <c r="BA794" s="65"/>
      <c r="BB794" s="65"/>
      <c r="BC794" s="65"/>
      <c r="BD794" s="65"/>
      <c r="BE794" s="65"/>
      <c r="BF794" s="65"/>
    </row>
    <row r="795" spans="1:58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65"/>
      <c r="AS795" s="65"/>
      <c r="AT795" s="65"/>
      <c r="AU795" s="65"/>
      <c r="AV795" s="65"/>
      <c r="AW795" s="65"/>
      <c r="AX795" s="65"/>
      <c r="AY795" s="65"/>
      <c r="AZ795" s="65"/>
      <c r="BA795" s="65"/>
      <c r="BB795" s="65"/>
      <c r="BC795" s="65"/>
      <c r="BD795" s="65"/>
      <c r="BE795" s="65"/>
      <c r="BF795" s="65"/>
    </row>
    <row r="796" spans="1:58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65"/>
      <c r="AS796" s="65"/>
      <c r="AT796" s="65"/>
      <c r="AU796" s="65"/>
      <c r="AV796" s="65"/>
      <c r="AW796" s="65"/>
      <c r="AX796" s="65"/>
      <c r="AY796" s="65"/>
      <c r="AZ796" s="65"/>
      <c r="BA796" s="65"/>
      <c r="BB796" s="65"/>
      <c r="BC796" s="65"/>
      <c r="BD796" s="65"/>
      <c r="BE796" s="65"/>
      <c r="BF796" s="65"/>
    </row>
    <row r="797" spans="1:58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65"/>
      <c r="AS797" s="65"/>
      <c r="AT797" s="65"/>
      <c r="AU797" s="65"/>
      <c r="AV797" s="65"/>
      <c r="AW797" s="65"/>
      <c r="AX797" s="65"/>
      <c r="AY797" s="65"/>
      <c r="AZ797" s="65"/>
      <c r="BA797" s="65"/>
      <c r="BB797" s="65"/>
      <c r="BC797" s="65"/>
      <c r="BD797" s="65"/>
      <c r="BE797" s="65"/>
      <c r="BF797" s="65"/>
    </row>
    <row r="798" spans="1:58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65"/>
      <c r="AS798" s="65"/>
      <c r="AT798" s="65"/>
      <c r="AU798" s="65"/>
      <c r="AV798" s="65"/>
      <c r="AW798" s="65"/>
      <c r="AX798" s="65"/>
      <c r="AY798" s="65"/>
      <c r="AZ798" s="65"/>
      <c r="BA798" s="65"/>
      <c r="BB798" s="65"/>
      <c r="BC798" s="65"/>
      <c r="BD798" s="65"/>
      <c r="BE798" s="65"/>
      <c r="BF798" s="65"/>
    </row>
    <row r="799" spans="1:58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65"/>
      <c r="AS799" s="65"/>
      <c r="AT799" s="65"/>
      <c r="AU799" s="65"/>
      <c r="AV799" s="65"/>
      <c r="AW799" s="65"/>
      <c r="AX799" s="65"/>
      <c r="AY799" s="65"/>
      <c r="AZ799" s="65"/>
      <c r="BA799" s="65"/>
      <c r="BB799" s="65"/>
      <c r="BC799" s="65"/>
      <c r="BD799" s="65"/>
      <c r="BE799" s="65"/>
      <c r="BF799" s="65"/>
    </row>
    <row r="800" spans="1:58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65"/>
      <c r="AS800" s="65"/>
      <c r="AT800" s="65"/>
      <c r="AU800" s="65"/>
      <c r="AV800" s="65"/>
      <c r="AW800" s="65"/>
      <c r="AX800" s="65"/>
      <c r="AY800" s="65"/>
      <c r="AZ800" s="65"/>
      <c r="BA800" s="65"/>
      <c r="BB800" s="65"/>
      <c r="BC800" s="65"/>
      <c r="BD800" s="65"/>
      <c r="BE800" s="65"/>
      <c r="BF800" s="65"/>
    </row>
    <row r="801" spans="1:58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65"/>
      <c r="AS801" s="65"/>
      <c r="AT801" s="65"/>
      <c r="AU801" s="65"/>
      <c r="AV801" s="65"/>
      <c r="AW801" s="65"/>
      <c r="AX801" s="65"/>
      <c r="AY801" s="65"/>
      <c r="AZ801" s="65"/>
      <c r="BA801" s="65"/>
      <c r="BB801" s="65"/>
      <c r="BC801" s="65"/>
      <c r="BD801" s="65"/>
      <c r="BE801" s="65"/>
      <c r="BF801" s="65"/>
    </row>
    <row r="802" spans="1:58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65"/>
      <c r="AS802" s="65"/>
      <c r="AT802" s="65"/>
      <c r="AU802" s="65"/>
      <c r="AV802" s="65"/>
      <c r="AW802" s="65"/>
      <c r="AX802" s="65"/>
      <c r="AY802" s="65"/>
      <c r="AZ802" s="65"/>
      <c r="BA802" s="65"/>
      <c r="BB802" s="65"/>
      <c r="BC802" s="65"/>
      <c r="BD802" s="65"/>
      <c r="BE802" s="65"/>
      <c r="BF802" s="65"/>
    </row>
    <row r="803" spans="1:58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65"/>
      <c r="AS803" s="65"/>
      <c r="AT803" s="65"/>
      <c r="AU803" s="65"/>
      <c r="AV803" s="65"/>
      <c r="AW803" s="65"/>
      <c r="AX803" s="65"/>
      <c r="AY803" s="65"/>
      <c r="AZ803" s="65"/>
      <c r="BA803" s="65"/>
      <c r="BB803" s="65"/>
      <c r="BC803" s="65"/>
      <c r="BD803" s="65"/>
      <c r="BE803" s="65"/>
      <c r="BF803" s="65"/>
    </row>
    <row r="804" spans="1:58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65"/>
      <c r="AS804" s="65"/>
      <c r="AT804" s="65"/>
      <c r="AU804" s="65"/>
      <c r="AV804" s="65"/>
      <c r="AW804" s="65"/>
      <c r="AX804" s="65"/>
      <c r="AY804" s="65"/>
      <c r="AZ804" s="65"/>
      <c r="BA804" s="65"/>
      <c r="BB804" s="65"/>
      <c r="BC804" s="65"/>
      <c r="BD804" s="65"/>
      <c r="BE804" s="65"/>
      <c r="BF804" s="65"/>
    </row>
    <row r="805" spans="1:58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65"/>
      <c r="AS805" s="65"/>
      <c r="AT805" s="65"/>
      <c r="AU805" s="65"/>
      <c r="AV805" s="65"/>
      <c r="AW805" s="65"/>
      <c r="AX805" s="65"/>
      <c r="AY805" s="65"/>
      <c r="AZ805" s="65"/>
      <c r="BA805" s="65"/>
      <c r="BB805" s="65"/>
      <c r="BC805" s="65"/>
      <c r="BD805" s="65"/>
      <c r="BE805" s="65"/>
      <c r="BF805" s="65"/>
    </row>
    <row r="806" spans="1:58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65"/>
      <c r="AS806" s="65"/>
      <c r="AT806" s="65"/>
      <c r="AU806" s="65"/>
      <c r="AV806" s="65"/>
      <c r="AW806" s="65"/>
      <c r="AX806" s="65"/>
      <c r="AY806" s="65"/>
      <c r="AZ806" s="65"/>
      <c r="BA806" s="65"/>
      <c r="BB806" s="65"/>
      <c r="BC806" s="65"/>
      <c r="BD806" s="65"/>
      <c r="BE806" s="65"/>
      <c r="BF806" s="65"/>
    </row>
    <row r="807" spans="1:58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65"/>
      <c r="AS807" s="65"/>
      <c r="AT807" s="65"/>
      <c r="AU807" s="65"/>
      <c r="AV807" s="65"/>
      <c r="AW807" s="65"/>
      <c r="AX807" s="65"/>
      <c r="AY807" s="65"/>
      <c r="AZ807" s="65"/>
      <c r="BA807" s="65"/>
      <c r="BB807" s="65"/>
      <c r="BC807" s="65"/>
      <c r="BD807" s="65"/>
      <c r="BE807" s="65"/>
      <c r="BF807" s="65"/>
    </row>
    <row r="808" spans="1:58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65"/>
      <c r="AS808" s="65"/>
      <c r="AT808" s="65"/>
      <c r="AU808" s="65"/>
      <c r="AV808" s="65"/>
      <c r="AW808" s="65"/>
      <c r="AX808" s="65"/>
      <c r="AY808" s="65"/>
      <c r="AZ808" s="65"/>
      <c r="BA808" s="65"/>
      <c r="BB808" s="65"/>
      <c r="BC808" s="65"/>
      <c r="BD808" s="65"/>
      <c r="BE808" s="65"/>
      <c r="BF808" s="65"/>
    </row>
    <row r="809" spans="1:58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65"/>
      <c r="AS809" s="65"/>
      <c r="AT809" s="65"/>
      <c r="AU809" s="65"/>
      <c r="AV809" s="65"/>
      <c r="AW809" s="65"/>
      <c r="AX809" s="65"/>
      <c r="AY809" s="65"/>
      <c r="AZ809" s="65"/>
      <c r="BA809" s="65"/>
      <c r="BB809" s="65"/>
      <c r="BC809" s="65"/>
      <c r="BD809" s="65"/>
      <c r="BE809" s="65"/>
      <c r="BF809" s="65"/>
    </row>
    <row r="810" spans="1:58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65"/>
      <c r="AS810" s="65"/>
      <c r="AT810" s="65"/>
      <c r="AU810" s="65"/>
      <c r="AV810" s="65"/>
      <c r="AW810" s="65"/>
      <c r="AX810" s="65"/>
      <c r="AY810" s="65"/>
      <c r="AZ810" s="65"/>
      <c r="BA810" s="65"/>
      <c r="BB810" s="65"/>
      <c r="BC810" s="65"/>
      <c r="BD810" s="65"/>
      <c r="BE810" s="65"/>
      <c r="BF810" s="65"/>
    </row>
    <row r="811" spans="1:58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65"/>
      <c r="AS811" s="65"/>
      <c r="AT811" s="65"/>
      <c r="AU811" s="65"/>
      <c r="AV811" s="65"/>
      <c r="AW811" s="65"/>
      <c r="AX811" s="65"/>
      <c r="AY811" s="65"/>
      <c r="AZ811" s="65"/>
      <c r="BA811" s="65"/>
      <c r="BB811" s="65"/>
      <c r="BC811" s="65"/>
      <c r="BD811" s="65"/>
      <c r="BE811" s="65"/>
      <c r="BF811" s="65"/>
    </row>
    <row r="812" spans="1:58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65"/>
      <c r="AS812" s="65"/>
      <c r="AT812" s="65"/>
      <c r="AU812" s="65"/>
      <c r="AV812" s="65"/>
      <c r="AW812" s="65"/>
      <c r="AX812" s="65"/>
      <c r="AY812" s="65"/>
      <c r="AZ812" s="65"/>
      <c r="BA812" s="65"/>
      <c r="BB812" s="65"/>
      <c r="BC812" s="65"/>
      <c r="BD812" s="65"/>
      <c r="BE812" s="65"/>
      <c r="BF812" s="65"/>
    </row>
    <row r="813" spans="1:58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65"/>
      <c r="AS813" s="65"/>
      <c r="AT813" s="65"/>
      <c r="AU813" s="65"/>
      <c r="AV813" s="65"/>
      <c r="AW813" s="65"/>
      <c r="AX813" s="65"/>
      <c r="AY813" s="65"/>
      <c r="AZ813" s="65"/>
      <c r="BA813" s="65"/>
      <c r="BB813" s="65"/>
      <c r="BC813" s="65"/>
      <c r="BD813" s="65"/>
      <c r="BE813" s="65"/>
      <c r="BF813" s="65"/>
    </row>
    <row r="814" spans="1:58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65"/>
      <c r="AS814" s="65"/>
      <c r="AT814" s="65"/>
      <c r="AU814" s="65"/>
      <c r="AV814" s="65"/>
      <c r="AW814" s="65"/>
      <c r="AX814" s="65"/>
      <c r="AY814" s="65"/>
      <c r="AZ814" s="65"/>
      <c r="BA814" s="65"/>
      <c r="BB814" s="65"/>
      <c r="BC814" s="65"/>
      <c r="BD814" s="65"/>
      <c r="BE814" s="65"/>
      <c r="BF814" s="65"/>
    </row>
    <row r="815" spans="1:58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65"/>
      <c r="AS815" s="65"/>
      <c r="AT815" s="65"/>
      <c r="AU815" s="65"/>
      <c r="AV815" s="65"/>
      <c r="AW815" s="65"/>
      <c r="AX815" s="65"/>
      <c r="AY815" s="65"/>
      <c r="AZ815" s="65"/>
      <c r="BA815" s="65"/>
      <c r="BB815" s="65"/>
      <c r="BC815" s="65"/>
      <c r="BD815" s="65"/>
      <c r="BE815" s="65"/>
      <c r="BF815" s="65"/>
    </row>
    <row r="816" spans="1:58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65"/>
      <c r="AS816" s="65"/>
      <c r="AT816" s="65"/>
      <c r="AU816" s="65"/>
      <c r="AV816" s="65"/>
      <c r="AW816" s="65"/>
      <c r="AX816" s="65"/>
      <c r="AY816" s="65"/>
      <c r="AZ816" s="65"/>
      <c r="BA816" s="65"/>
      <c r="BB816" s="65"/>
      <c r="BC816" s="65"/>
      <c r="BD816" s="65"/>
      <c r="BE816" s="65"/>
      <c r="BF816" s="65"/>
    </row>
    <row r="817" spans="1:58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  <c r="AE817" s="65"/>
      <c r="AF817" s="65"/>
      <c r="AG817" s="65"/>
      <c r="AH817" s="65"/>
      <c r="AI817" s="65"/>
      <c r="AJ817" s="65"/>
      <c r="AK817" s="65"/>
      <c r="AL817" s="65"/>
      <c r="AM817" s="65"/>
      <c r="AN817" s="65"/>
      <c r="AO817" s="65"/>
      <c r="AP817" s="65"/>
      <c r="AQ817" s="65"/>
      <c r="AR817" s="65"/>
      <c r="AS817" s="65"/>
      <c r="AT817" s="65"/>
      <c r="AU817" s="65"/>
      <c r="AV817" s="65"/>
      <c r="AW817" s="65"/>
      <c r="AX817" s="65"/>
      <c r="AY817" s="65"/>
      <c r="AZ817" s="65"/>
      <c r="BA817" s="65"/>
      <c r="BB817" s="65"/>
      <c r="BC817" s="65"/>
      <c r="BD817" s="65"/>
      <c r="BE817" s="65"/>
      <c r="BF817" s="65"/>
    </row>
    <row r="818" spans="1:58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  <c r="AE818" s="65"/>
      <c r="AF818" s="65"/>
      <c r="AG818" s="65"/>
      <c r="AH818" s="65"/>
      <c r="AI818" s="65"/>
      <c r="AJ818" s="65"/>
      <c r="AK818" s="65"/>
      <c r="AL818" s="65"/>
      <c r="AM818" s="65"/>
      <c r="AN818" s="65"/>
      <c r="AO818" s="65"/>
      <c r="AP818" s="65"/>
      <c r="AQ818" s="65"/>
      <c r="AR818" s="65"/>
      <c r="AS818" s="65"/>
      <c r="AT818" s="65"/>
      <c r="AU818" s="65"/>
      <c r="AV818" s="65"/>
      <c r="AW818" s="65"/>
      <c r="AX818" s="65"/>
      <c r="AY818" s="65"/>
      <c r="AZ818" s="65"/>
      <c r="BA818" s="65"/>
      <c r="BB818" s="65"/>
      <c r="BC818" s="65"/>
      <c r="BD818" s="65"/>
      <c r="BE818" s="65"/>
      <c r="BF818" s="65"/>
    </row>
    <row r="819" spans="1:58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  <c r="AE819" s="65"/>
      <c r="AF819" s="65"/>
      <c r="AG819" s="65"/>
      <c r="AH819" s="65"/>
      <c r="AI819" s="65"/>
      <c r="AJ819" s="65"/>
      <c r="AK819" s="65"/>
      <c r="AL819" s="65"/>
      <c r="AM819" s="65"/>
      <c r="AN819" s="65"/>
      <c r="AO819" s="65"/>
      <c r="AP819" s="65"/>
      <c r="AQ819" s="65"/>
      <c r="AR819" s="65"/>
      <c r="AS819" s="65"/>
      <c r="AT819" s="65"/>
      <c r="AU819" s="65"/>
      <c r="AV819" s="65"/>
      <c r="AW819" s="65"/>
      <c r="AX819" s="65"/>
      <c r="AY819" s="65"/>
      <c r="AZ819" s="65"/>
      <c r="BA819" s="65"/>
      <c r="BB819" s="65"/>
      <c r="BC819" s="65"/>
      <c r="BD819" s="65"/>
      <c r="BE819" s="65"/>
      <c r="BF819" s="65"/>
    </row>
    <row r="820" spans="1:58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  <c r="AE820" s="65"/>
      <c r="AF820" s="65"/>
      <c r="AG820" s="65"/>
      <c r="AH820" s="65"/>
      <c r="AI820" s="65"/>
      <c r="AJ820" s="65"/>
      <c r="AK820" s="65"/>
      <c r="AL820" s="65"/>
      <c r="AM820" s="65"/>
      <c r="AN820" s="65"/>
      <c r="AO820" s="65"/>
      <c r="AP820" s="65"/>
      <c r="AQ820" s="65"/>
      <c r="AR820" s="65"/>
      <c r="AS820" s="65"/>
      <c r="AT820" s="65"/>
      <c r="AU820" s="65"/>
      <c r="AV820" s="65"/>
      <c r="AW820" s="65"/>
      <c r="AX820" s="65"/>
      <c r="AY820" s="65"/>
      <c r="AZ820" s="65"/>
      <c r="BA820" s="65"/>
      <c r="BB820" s="65"/>
      <c r="BC820" s="65"/>
      <c r="BD820" s="65"/>
      <c r="BE820" s="65"/>
      <c r="BF820" s="65"/>
    </row>
    <row r="821" spans="1:58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  <c r="AE821" s="65"/>
      <c r="AF821" s="65"/>
      <c r="AG821" s="65"/>
      <c r="AH821" s="65"/>
      <c r="AI821" s="65"/>
      <c r="AJ821" s="65"/>
      <c r="AK821" s="65"/>
      <c r="AL821" s="65"/>
      <c r="AM821" s="65"/>
      <c r="AN821" s="65"/>
      <c r="AO821" s="65"/>
      <c r="AP821" s="65"/>
      <c r="AQ821" s="65"/>
      <c r="AR821" s="65"/>
      <c r="AS821" s="65"/>
      <c r="AT821" s="65"/>
      <c r="AU821" s="65"/>
      <c r="AV821" s="65"/>
      <c r="AW821" s="65"/>
      <c r="AX821" s="65"/>
      <c r="AY821" s="65"/>
      <c r="AZ821" s="65"/>
      <c r="BA821" s="65"/>
      <c r="BB821" s="65"/>
      <c r="BC821" s="65"/>
      <c r="BD821" s="65"/>
      <c r="BE821" s="65"/>
      <c r="BF821" s="65"/>
    </row>
    <row r="822" spans="1:58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  <c r="AE822" s="65"/>
      <c r="AF822" s="65"/>
      <c r="AG822" s="65"/>
      <c r="AH822" s="65"/>
      <c r="AI822" s="65"/>
      <c r="AJ822" s="65"/>
      <c r="AK822" s="65"/>
      <c r="AL822" s="65"/>
      <c r="AM822" s="65"/>
      <c r="AN822" s="65"/>
      <c r="AO822" s="65"/>
      <c r="AP822" s="65"/>
      <c r="AQ822" s="65"/>
      <c r="AR822" s="65"/>
      <c r="AS822" s="65"/>
      <c r="AT822" s="65"/>
      <c r="AU822" s="65"/>
      <c r="AV822" s="65"/>
      <c r="AW822" s="65"/>
      <c r="AX822" s="65"/>
      <c r="AY822" s="65"/>
      <c r="AZ822" s="65"/>
      <c r="BA822" s="65"/>
      <c r="BB822" s="65"/>
      <c r="BC822" s="65"/>
      <c r="BD822" s="65"/>
      <c r="BE822" s="65"/>
      <c r="BF822" s="65"/>
    </row>
    <row r="823" spans="1:58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  <c r="AE823" s="65"/>
      <c r="AF823" s="65"/>
      <c r="AG823" s="65"/>
      <c r="AH823" s="65"/>
      <c r="AI823" s="65"/>
      <c r="AJ823" s="65"/>
      <c r="AK823" s="65"/>
      <c r="AL823" s="65"/>
      <c r="AM823" s="65"/>
      <c r="AN823" s="65"/>
      <c r="AO823" s="65"/>
      <c r="AP823" s="65"/>
      <c r="AQ823" s="65"/>
      <c r="AR823" s="65"/>
      <c r="AS823" s="65"/>
      <c r="AT823" s="65"/>
      <c r="AU823" s="65"/>
      <c r="AV823" s="65"/>
      <c r="AW823" s="65"/>
      <c r="AX823" s="65"/>
      <c r="AY823" s="65"/>
      <c r="AZ823" s="65"/>
      <c r="BA823" s="65"/>
      <c r="BB823" s="65"/>
      <c r="BC823" s="65"/>
      <c r="BD823" s="65"/>
      <c r="BE823" s="65"/>
      <c r="BF823" s="65"/>
    </row>
    <row r="824" spans="1:58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  <c r="AE824" s="65"/>
      <c r="AF824" s="65"/>
      <c r="AG824" s="65"/>
      <c r="AH824" s="65"/>
      <c r="AI824" s="65"/>
      <c r="AJ824" s="65"/>
      <c r="AK824" s="65"/>
      <c r="AL824" s="65"/>
      <c r="AM824" s="65"/>
      <c r="AN824" s="65"/>
      <c r="AO824" s="65"/>
      <c r="AP824" s="65"/>
      <c r="AQ824" s="65"/>
      <c r="AR824" s="65"/>
      <c r="AS824" s="65"/>
      <c r="AT824" s="65"/>
      <c r="AU824" s="65"/>
      <c r="AV824" s="65"/>
      <c r="AW824" s="65"/>
      <c r="AX824" s="65"/>
      <c r="AY824" s="65"/>
      <c r="AZ824" s="65"/>
      <c r="BA824" s="65"/>
      <c r="BB824" s="65"/>
      <c r="BC824" s="65"/>
      <c r="BD824" s="65"/>
      <c r="BE824" s="65"/>
      <c r="BF824" s="65"/>
    </row>
    <row r="825" spans="1:58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  <c r="AE825" s="65"/>
      <c r="AF825" s="65"/>
      <c r="AG825" s="65"/>
      <c r="AH825" s="65"/>
      <c r="AI825" s="65"/>
      <c r="AJ825" s="65"/>
      <c r="AK825" s="65"/>
      <c r="AL825" s="65"/>
      <c r="AM825" s="65"/>
      <c r="AN825" s="65"/>
      <c r="AO825" s="65"/>
      <c r="AP825" s="65"/>
      <c r="AQ825" s="65"/>
      <c r="AR825" s="65"/>
      <c r="AS825" s="65"/>
      <c r="AT825" s="65"/>
      <c r="AU825" s="65"/>
      <c r="AV825" s="65"/>
      <c r="AW825" s="65"/>
      <c r="AX825" s="65"/>
      <c r="AY825" s="65"/>
      <c r="AZ825" s="65"/>
      <c r="BA825" s="65"/>
      <c r="BB825" s="65"/>
      <c r="BC825" s="65"/>
      <c r="BD825" s="65"/>
      <c r="BE825" s="65"/>
      <c r="BF825" s="65"/>
    </row>
    <row r="826" spans="1:58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  <c r="AE826" s="65"/>
      <c r="AF826" s="65"/>
      <c r="AG826" s="65"/>
      <c r="AH826" s="65"/>
      <c r="AI826" s="65"/>
      <c r="AJ826" s="65"/>
      <c r="AK826" s="65"/>
      <c r="AL826" s="65"/>
      <c r="AM826" s="65"/>
      <c r="AN826" s="65"/>
      <c r="AO826" s="65"/>
      <c r="AP826" s="65"/>
      <c r="AQ826" s="65"/>
      <c r="AR826" s="65"/>
      <c r="AS826" s="65"/>
      <c r="AT826" s="65"/>
      <c r="AU826" s="65"/>
      <c r="AV826" s="65"/>
      <c r="AW826" s="65"/>
      <c r="AX826" s="65"/>
      <c r="AY826" s="65"/>
      <c r="AZ826" s="65"/>
      <c r="BA826" s="65"/>
      <c r="BB826" s="65"/>
      <c r="BC826" s="65"/>
      <c r="BD826" s="65"/>
      <c r="BE826" s="65"/>
      <c r="BF826" s="65"/>
    </row>
    <row r="827" spans="1:58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  <c r="AE827" s="65"/>
      <c r="AF827" s="65"/>
      <c r="AG827" s="65"/>
      <c r="AH827" s="65"/>
      <c r="AI827" s="65"/>
      <c r="AJ827" s="65"/>
      <c r="AK827" s="65"/>
      <c r="AL827" s="65"/>
      <c r="AM827" s="65"/>
      <c r="AN827" s="65"/>
      <c r="AO827" s="65"/>
      <c r="AP827" s="65"/>
      <c r="AQ827" s="65"/>
      <c r="AR827" s="65"/>
      <c r="AS827" s="65"/>
      <c r="AT827" s="65"/>
      <c r="AU827" s="65"/>
      <c r="AV827" s="65"/>
      <c r="AW827" s="65"/>
      <c r="AX827" s="65"/>
      <c r="AY827" s="65"/>
      <c r="AZ827" s="65"/>
      <c r="BA827" s="65"/>
      <c r="BB827" s="65"/>
      <c r="BC827" s="65"/>
      <c r="BD827" s="65"/>
      <c r="BE827" s="65"/>
      <c r="BF827" s="65"/>
    </row>
    <row r="828" spans="1:58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  <c r="AE828" s="65"/>
      <c r="AF828" s="65"/>
      <c r="AG828" s="65"/>
      <c r="AH828" s="65"/>
      <c r="AI828" s="65"/>
      <c r="AJ828" s="65"/>
      <c r="AK828" s="65"/>
      <c r="AL828" s="65"/>
      <c r="AM828" s="65"/>
      <c r="AN828" s="65"/>
      <c r="AO828" s="65"/>
      <c r="AP828" s="65"/>
      <c r="AQ828" s="65"/>
      <c r="AR828" s="65"/>
      <c r="AS828" s="65"/>
      <c r="AT828" s="65"/>
      <c r="AU828" s="65"/>
      <c r="AV828" s="65"/>
      <c r="AW828" s="65"/>
      <c r="AX828" s="65"/>
      <c r="AY828" s="65"/>
      <c r="AZ828" s="65"/>
      <c r="BA828" s="65"/>
      <c r="BB828" s="65"/>
      <c r="BC828" s="65"/>
      <c r="BD828" s="65"/>
      <c r="BE828" s="65"/>
      <c r="BF828" s="65"/>
    </row>
    <row r="829" spans="1:58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  <c r="AE829" s="65"/>
      <c r="AF829" s="65"/>
      <c r="AG829" s="65"/>
      <c r="AH829" s="65"/>
      <c r="AI829" s="65"/>
      <c r="AJ829" s="65"/>
      <c r="AK829" s="65"/>
      <c r="AL829" s="65"/>
      <c r="AM829" s="65"/>
      <c r="AN829" s="65"/>
      <c r="AO829" s="65"/>
      <c r="AP829" s="65"/>
      <c r="AQ829" s="65"/>
      <c r="AR829" s="65"/>
      <c r="AS829" s="65"/>
      <c r="AT829" s="65"/>
      <c r="AU829" s="65"/>
      <c r="AV829" s="65"/>
      <c r="AW829" s="65"/>
      <c r="AX829" s="65"/>
      <c r="AY829" s="65"/>
      <c r="AZ829" s="65"/>
      <c r="BA829" s="65"/>
      <c r="BB829" s="65"/>
      <c r="BC829" s="65"/>
      <c r="BD829" s="65"/>
      <c r="BE829" s="65"/>
      <c r="BF829" s="65"/>
    </row>
    <row r="830" spans="1:58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  <c r="AE830" s="65"/>
      <c r="AF830" s="65"/>
      <c r="AG830" s="65"/>
      <c r="AH830" s="65"/>
      <c r="AI830" s="65"/>
      <c r="AJ830" s="65"/>
      <c r="AK830" s="65"/>
      <c r="AL830" s="65"/>
      <c r="AM830" s="65"/>
      <c r="AN830" s="65"/>
      <c r="AO830" s="65"/>
      <c r="AP830" s="65"/>
      <c r="AQ830" s="65"/>
      <c r="AR830" s="65"/>
      <c r="AS830" s="65"/>
      <c r="AT830" s="65"/>
      <c r="AU830" s="65"/>
      <c r="AV830" s="65"/>
      <c r="AW830" s="65"/>
      <c r="AX830" s="65"/>
      <c r="AY830" s="65"/>
      <c r="AZ830" s="65"/>
      <c r="BA830" s="65"/>
      <c r="BB830" s="65"/>
      <c r="BC830" s="65"/>
      <c r="BD830" s="65"/>
      <c r="BE830" s="65"/>
      <c r="BF830" s="65"/>
    </row>
    <row r="831" spans="1:58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  <c r="AE831" s="65"/>
      <c r="AF831" s="65"/>
      <c r="AG831" s="65"/>
      <c r="AH831" s="65"/>
      <c r="AI831" s="65"/>
      <c r="AJ831" s="65"/>
      <c r="AK831" s="65"/>
      <c r="AL831" s="65"/>
      <c r="AM831" s="65"/>
      <c r="AN831" s="65"/>
      <c r="AO831" s="65"/>
      <c r="AP831" s="65"/>
      <c r="AQ831" s="65"/>
      <c r="AR831" s="65"/>
      <c r="AS831" s="65"/>
      <c r="AT831" s="65"/>
      <c r="AU831" s="65"/>
      <c r="AV831" s="65"/>
      <c r="AW831" s="65"/>
      <c r="AX831" s="65"/>
      <c r="AY831" s="65"/>
      <c r="AZ831" s="65"/>
      <c r="BA831" s="65"/>
      <c r="BB831" s="65"/>
      <c r="BC831" s="65"/>
      <c r="BD831" s="65"/>
      <c r="BE831" s="65"/>
      <c r="BF831" s="65"/>
    </row>
    <row r="832" spans="1:58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  <c r="AE832" s="65"/>
      <c r="AF832" s="65"/>
      <c r="AG832" s="65"/>
      <c r="AH832" s="65"/>
      <c r="AI832" s="65"/>
      <c r="AJ832" s="65"/>
      <c r="AK832" s="65"/>
      <c r="AL832" s="65"/>
      <c r="AM832" s="65"/>
      <c r="AN832" s="65"/>
      <c r="AO832" s="65"/>
      <c r="AP832" s="65"/>
      <c r="AQ832" s="65"/>
      <c r="AR832" s="65"/>
      <c r="AS832" s="65"/>
      <c r="AT832" s="65"/>
      <c r="AU832" s="65"/>
      <c r="AV832" s="65"/>
      <c r="AW832" s="65"/>
      <c r="AX832" s="65"/>
      <c r="AY832" s="65"/>
      <c r="AZ832" s="65"/>
      <c r="BA832" s="65"/>
      <c r="BB832" s="65"/>
      <c r="BC832" s="65"/>
      <c r="BD832" s="65"/>
      <c r="BE832" s="65"/>
      <c r="BF832" s="65"/>
    </row>
    <row r="833" spans="1:58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  <c r="AE833" s="65"/>
      <c r="AF833" s="65"/>
      <c r="AG833" s="65"/>
      <c r="AH833" s="65"/>
      <c r="AI833" s="65"/>
      <c r="AJ833" s="65"/>
      <c r="AK833" s="65"/>
      <c r="AL833" s="65"/>
      <c r="AM833" s="65"/>
      <c r="AN833" s="65"/>
      <c r="AO833" s="65"/>
      <c r="AP833" s="65"/>
      <c r="AQ833" s="65"/>
      <c r="AR833" s="65"/>
      <c r="AS833" s="65"/>
      <c r="AT833" s="65"/>
      <c r="AU833" s="65"/>
      <c r="AV833" s="65"/>
      <c r="AW833" s="65"/>
      <c r="AX833" s="65"/>
      <c r="AY833" s="65"/>
      <c r="AZ833" s="65"/>
      <c r="BA833" s="65"/>
      <c r="BB833" s="65"/>
      <c r="BC833" s="65"/>
      <c r="BD833" s="65"/>
      <c r="BE833" s="65"/>
      <c r="BF833" s="65"/>
    </row>
    <row r="834" spans="1:58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  <c r="AE834" s="65"/>
      <c r="AF834" s="65"/>
      <c r="AG834" s="65"/>
      <c r="AH834" s="65"/>
      <c r="AI834" s="65"/>
      <c r="AJ834" s="65"/>
      <c r="AK834" s="65"/>
      <c r="AL834" s="65"/>
      <c r="AM834" s="65"/>
      <c r="AN834" s="65"/>
      <c r="AO834" s="65"/>
      <c r="AP834" s="65"/>
      <c r="AQ834" s="65"/>
      <c r="AR834" s="65"/>
      <c r="AS834" s="65"/>
      <c r="AT834" s="65"/>
      <c r="AU834" s="65"/>
      <c r="AV834" s="65"/>
      <c r="AW834" s="65"/>
      <c r="AX834" s="65"/>
      <c r="AY834" s="65"/>
      <c r="AZ834" s="65"/>
      <c r="BA834" s="65"/>
      <c r="BB834" s="65"/>
      <c r="BC834" s="65"/>
      <c r="BD834" s="65"/>
      <c r="BE834" s="65"/>
      <c r="BF834" s="65"/>
    </row>
    <row r="835" spans="1:58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  <c r="AE835" s="65"/>
      <c r="AF835" s="65"/>
      <c r="AG835" s="65"/>
      <c r="AH835" s="65"/>
      <c r="AI835" s="65"/>
      <c r="AJ835" s="65"/>
      <c r="AK835" s="65"/>
      <c r="AL835" s="65"/>
      <c r="AM835" s="65"/>
      <c r="AN835" s="65"/>
      <c r="AO835" s="65"/>
      <c r="AP835" s="65"/>
      <c r="AQ835" s="65"/>
      <c r="AR835" s="65"/>
      <c r="AS835" s="65"/>
      <c r="AT835" s="65"/>
      <c r="AU835" s="65"/>
      <c r="AV835" s="65"/>
      <c r="AW835" s="65"/>
      <c r="AX835" s="65"/>
      <c r="AY835" s="65"/>
      <c r="AZ835" s="65"/>
      <c r="BA835" s="65"/>
      <c r="BB835" s="65"/>
      <c r="BC835" s="65"/>
      <c r="BD835" s="65"/>
      <c r="BE835" s="65"/>
      <c r="BF835" s="65"/>
    </row>
    <row r="836" spans="1:58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  <c r="AE836" s="65"/>
      <c r="AF836" s="65"/>
      <c r="AG836" s="65"/>
      <c r="AH836" s="65"/>
      <c r="AI836" s="65"/>
      <c r="AJ836" s="65"/>
      <c r="AK836" s="65"/>
      <c r="AL836" s="65"/>
      <c r="AM836" s="65"/>
      <c r="AN836" s="65"/>
      <c r="AO836" s="65"/>
      <c r="AP836" s="65"/>
      <c r="AQ836" s="65"/>
      <c r="AR836" s="65"/>
      <c r="AS836" s="65"/>
      <c r="AT836" s="65"/>
      <c r="AU836" s="65"/>
      <c r="AV836" s="65"/>
      <c r="AW836" s="65"/>
      <c r="AX836" s="65"/>
      <c r="AY836" s="65"/>
      <c r="AZ836" s="65"/>
      <c r="BA836" s="65"/>
      <c r="BB836" s="65"/>
      <c r="BC836" s="65"/>
      <c r="BD836" s="65"/>
      <c r="BE836" s="65"/>
      <c r="BF836" s="65"/>
    </row>
    <row r="837" spans="1:58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  <c r="AG837" s="65"/>
      <c r="AH837" s="65"/>
      <c r="AI837" s="65"/>
      <c r="AJ837" s="65"/>
      <c r="AK837" s="65"/>
      <c r="AL837" s="65"/>
      <c r="AM837" s="65"/>
      <c r="AN837" s="65"/>
      <c r="AO837" s="65"/>
      <c r="AP837" s="65"/>
      <c r="AQ837" s="65"/>
      <c r="AR837" s="65"/>
      <c r="AS837" s="65"/>
      <c r="AT837" s="65"/>
      <c r="AU837" s="65"/>
      <c r="AV837" s="65"/>
      <c r="AW837" s="65"/>
      <c r="AX837" s="65"/>
      <c r="AY837" s="65"/>
      <c r="AZ837" s="65"/>
      <c r="BA837" s="65"/>
      <c r="BB837" s="65"/>
      <c r="BC837" s="65"/>
      <c r="BD837" s="65"/>
      <c r="BE837" s="65"/>
      <c r="BF837" s="65"/>
    </row>
    <row r="838" spans="1:58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  <c r="AE838" s="65"/>
      <c r="AF838" s="65"/>
      <c r="AG838" s="65"/>
      <c r="AH838" s="65"/>
      <c r="AI838" s="65"/>
      <c r="AJ838" s="65"/>
      <c r="AK838" s="65"/>
      <c r="AL838" s="65"/>
      <c r="AM838" s="65"/>
      <c r="AN838" s="65"/>
      <c r="AO838" s="65"/>
      <c r="AP838" s="65"/>
      <c r="AQ838" s="65"/>
      <c r="AR838" s="65"/>
      <c r="AS838" s="65"/>
      <c r="AT838" s="65"/>
      <c r="AU838" s="65"/>
      <c r="AV838" s="65"/>
      <c r="AW838" s="65"/>
      <c r="AX838" s="65"/>
      <c r="AY838" s="65"/>
      <c r="AZ838" s="65"/>
      <c r="BA838" s="65"/>
      <c r="BB838" s="65"/>
      <c r="BC838" s="65"/>
      <c r="BD838" s="65"/>
      <c r="BE838" s="65"/>
      <c r="BF838" s="65"/>
    </row>
    <row r="839" spans="1:58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  <c r="AE839" s="65"/>
      <c r="AF839" s="65"/>
      <c r="AG839" s="65"/>
      <c r="AH839" s="65"/>
      <c r="AI839" s="65"/>
      <c r="AJ839" s="65"/>
      <c r="AK839" s="65"/>
      <c r="AL839" s="65"/>
      <c r="AM839" s="65"/>
      <c r="AN839" s="65"/>
      <c r="AO839" s="65"/>
      <c r="AP839" s="65"/>
      <c r="AQ839" s="65"/>
      <c r="AR839" s="65"/>
      <c r="AS839" s="65"/>
      <c r="AT839" s="65"/>
      <c r="AU839" s="65"/>
      <c r="AV839" s="65"/>
      <c r="AW839" s="65"/>
      <c r="AX839" s="65"/>
      <c r="AY839" s="65"/>
      <c r="AZ839" s="65"/>
      <c r="BA839" s="65"/>
      <c r="BB839" s="65"/>
      <c r="BC839" s="65"/>
      <c r="BD839" s="65"/>
      <c r="BE839" s="65"/>
      <c r="BF839" s="65"/>
    </row>
    <row r="840" spans="1:58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  <c r="AE840" s="65"/>
      <c r="AF840" s="65"/>
      <c r="AG840" s="65"/>
      <c r="AH840" s="65"/>
      <c r="AI840" s="65"/>
      <c r="AJ840" s="65"/>
      <c r="AK840" s="65"/>
      <c r="AL840" s="65"/>
      <c r="AM840" s="65"/>
      <c r="AN840" s="65"/>
      <c r="AO840" s="65"/>
      <c r="AP840" s="65"/>
      <c r="AQ840" s="65"/>
      <c r="AR840" s="65"/>
      <c r="AS840" s="65"/>
      <c r="AT840" s="65"/>
      <c r="AU840" s="65"/>
      <c r="AV840" s="65"/>
      <c r="AW840" s="65"/>
      <c r="AX840" s="65"/>
      <c r="AY840" s="65"/>
      <c r="AZ840" s="65"/>
      <c r="BA840" s="65"/>
      <c r="BB840" s="65"/>
      <c r="BC840" s="65"/>
      <c r="BD840" s="65"/>
      <c r="BE840" s="65"/>
      <c r="BF840" s="65"/>
    </row>
    <row r="841" spans="1:58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  <c r="AE841" s="65"/>
      <c r="AF841" s="65"/>
      <c r="AG841" s="65"/>
      <c r="AH841" s="65"/>
      <c r="AI841" s="65"/>
      <c r="AJ841" s="65"/>
      <c r="AK841" s="65"/>
      <c r="AL841" s="65"/>
      <c r="AM841" s="65"/>
      <c r="AN841" s="65"/>
      <c r="AO841" s="65"/>
      <c r="AP841" s="65"/>
      <c r="AQ841" s="65"/>
      <c r="AR841" s="65"/>
      <c r="AS841" s="65"/>
      <c r="AT841" s="65"/>
      <c r="AU841" s="65"/>
      <c r="AV841" s="65"/>
      <c r="AW841" s="65"/>
      <c r="AX841" s="65"/>
      <c r="AY841" s="65"/>
      <c r="AZ841" s="65"/>
      <c r="BA841" s="65"/>
      <c r="BB841" s="65"/>
      <c r="BC841" s="65"/>
      <c r="BD841" s="65"/>
      <c r="BE841" s="65"/>
      <c r="BF841" s="65"/>
    </row>
    <row r="842" spans="1:58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  <c r="AE842" s="65"/>
      <c r="AF842" s="65"/>
      <c r="AG842" s="65"/>
      <c r="AH842" s="65"/>
      <c r="AI842" s="65"/>
      <c r="AJ842" s="65"/>
      <c r="AK842" s="65"/>
      <c r="AL842" s="65"/>
      <c r="AM842" s="65"/>
      <c r="AN842" s="65"/>
      <c r="AO842" s="65"/>
      <c r="AP842" s="65"/>
      <c r="AQ842" s="65"/>
      <c r="AR842" s="65"/>
      <c r="AS842" s="65"/>
      <c r="AT842" s="65"/>
      <c r="AU842" s="65"/>
      <c r="AV842" s="65"/>
      <c r="AW842" s="65"/>
      <c r="AX842" s="65"/>
      <c r="AY842" s="65"/>
      <c r="AZ842" s="65"/>
      <c r="BA842" s="65"/>
      <c r="BB842" s="65"/>
      <c r="BC842" s="65"/>
      <c r="BD842" s="65"/>
      <c r="BE842" s="65"/>
      <c r="BF842" s="65"/>
    </row>
    <row r="843" spans="1:58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  <c r="AE843" s="65"/>
      <c r="AF843" s="65"/>
      <c r="AG843" s="65"/>
      <c r="AH843" s="65"/>
      <c r="AI843" s="65"/>
      <c r="AJ843" s="65"/>
      <c r="AK843" s="65"/>
      <c r="AL843" s="65"/>
      <c r="AM843" s="65"/>
      <c r="AN843" s="65"/>
      <c r="AO843" s="65"/>
      <c r="AP843" s="65"/>
      <c r="AQ843" s="65"/>
      <c r="AR843" s="65"/>
      <c r="AS843" s="65"/>
      <c r="AT843" s="65"/>
      <c r="AU843" s="65"/>
      <c r="AV843" s="65"/>
      <c r="AW843" s="65"/>
      <c r="AX843" s="65"/>
      <c r="AY843" s="65"/>
      <c r="AZ843" s="65"/>
      <c r="BA843" s="65"/>
      <c r="BB843" s="65"/>
      <c r="BC843" s="65"/>
      <c r="BD843" s="65"/>
      <c r="BE843" s="65"/>
      <c r="BF843" s="65"/>
    </row>
    <row r="844" spans="1:58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  <c r="AE844" s="65"/>
      <c r="AF844" s="65"/>
      <c r="AG844" s="65"/>
      <c r="AH844" s="65"/>
      <c r="AI844" s="65"/>
      <c r="AJ844" s="65"/>
      <c r="AK844" s="65"/>
      <c r="AL844" s="65"/>
      <c r="AM844" s="65"/>
      <c r="AN844" s="65"/>
      <c r="AO844" s="65"/>
      <c r="AP844" s="65"/>
      <c r="AQ844" s="65"/>
      <c r="AR844" s="65"/>
      <c r="AS844" s="65"/>
      <c r="AT844" s="65"/>
      <c r="AU844" s="65"/>
      <c r="AV844" s="65"/>
      <c r="AW844" s="65"/>
      <c r="AX844" s="65"/>
      <c r="AY844" s="65"/>
      <c r="AZ844" s="65"/>
      <c r="BA844" s="65"/>
      <c r="BB844" s="65"/>
      <c r="BC844" s="65"/>
      <c r="BD844" s="65"/>
      <c r="BE844" s="65"/>
      <c r="BF844" s="65"/>
    </row>
    <row r="845" spans="1:58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  <c r="AE845" s="65"/>
      <c r="AF845" s="65"/>
      <c r="AG845" s="65"/>
      <c r="AH845" s="65"/>
      <c r="AI845" s="65"/>
      <c r="AJ845" s="65"/>
      <c r="AK845" s="65"/>
      <c r="AL845" s="65"/>
      <c r="AM845" s="65"/>
      <c r="AN845" s="65"/>
      <c r="AO845" s="65"/>
      <c r="AP845" s="65"/>
      <c r="AQ845" s="65"/>
      <c r="AR845" s="65"/>
      <c r="AS845" s="65"/>
      <c r="AT845" s="65"/>
      <c r="AU845" s="65"/>
      <c r="AV845" s="65"/>
      <c r="AW845" s="65"/>
      <c r="AX845" s="65"/>
      <c r="AY845" s="65"/>
      <c r="AZ845" s="65"/>
      <c r="BA845" s="65"/>
      <c r="BB845" s="65"/>
      <c r="BC845" s="65"/>
      <c r="BD845" s="65"/>
      <c r="BE845" s="65"/>
      <c r="BF845" s="65"/>
    </row>
    <row r="846" spans="1:58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  <c r="AE846" s="65"/>
      <c r="AF846" s="65"/>
      <c r="AG846" s="65"/>
      <c r="AH846" s="65"/>
      <c r="AI846" s="65"/>
      <c r="AJ846" s="65"/>
      <c r="AK846" s="65"/>
      <c r="AL846" s="65"/>
      <c r="AM846" s="65"/>
      <c r="AN846" s="65"/>
      <c r="AO846" s="65"/>
      <c r="AP846" s="65"/>
      <c r="AQ846" s="65"/>
      <c r="AR846" s="65"/>
      <c r="AS846" s="65"/>
      <c r="AT846" s="65"/>
      <c r="AU846" s="65"/>
      <c r="AV846" s="65"/>
      <c r="AW846" s="65"/>
      <c r="AX846" s="65"/>
      <c r="AY846" s="65"/>
      <c r="AZ846" s="65"/>
      <c r="BA846" s="65"/>
      <c r="BB846" s="65"/>
      <c r="BC846" s="65"/>
      <c r="BD846" s="65"/>
      <c r="BE846" s="65"/>
      <c r="BF846" s="65"/>
    </row>
    <row r="847" spans="1:58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  <c r="AE847" s="65"/>
      <c r="AF847" s="65"/>
      <c r="AG847" s="65"/>
      <c r="AH847" s="65"/>
      <c r="AI847" s="65"/>
      <c r="AJ847" s="65"/>
      <c r="AK847" s="65"/>
      <c r="AL847" s="65"/>
      <c r="AM847" s="65"/>
      <c r="AN847" s="65"/>
      <c r="AO847" s="65"/>
      <c r="AP847" s="65"/>
      <c r="AQ847" s="65"/>
      <c r="AR847" s="65"/>
      <c r="AS847" s="65"/>
      <c r="AT847" s="65"/>
      <c r="AU847" s="65"/>
      <c r="AV847" s="65"/>
      <c r="AW847" s="65"/>
      <c r="AX847" s="65"/>
      <c r="AY847" s="65"/>
      <c r="AZ847" s="65"/>
      <c r="BA847" s="65"/>
      <c r="BB847" s="65"/>
      <c r="BC847" s="65"/>
      <c r="BD847" s="65"/>
      <c r="BE847" s="65"/>
      <c r="BF847" s="65"/>
    </row>
    <row r="848" spans="1:58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  <c r="AE848" s="65"/>
      <c r="AF848" s="65"/>
      <c r="AG848" s="65"/>
      <c r="AH848" s="65"/>
      <c r="AI848" s="65"/>
      <c r="AJ848" s="65"/>
      <c r="AK848" s="65"/>
      <c r="AL848" s="65"/>
      <c r="AM848" s="65"/>
      <c r="AN848" s="65"/>
      <c r="AO848" s="65"/>
      <c r="AP848" s="65"/>
      <c r="AQ848" s="65"/>
      <c r="AR848" s="65"/>
      <c r="AS848" s="65"/>
      <c r="AT848" s="65"/>
      <c r="AU848" s="65"/>
      <c r="AV848" s="65"/>
      <c r="AW848" s="65"/>
      <c r="AX848" s="65"/>
      <c r="AY848" s="65"/>
      <c r="AZ848" s="65"/>
      <c r="BA848" s="65"/>
      <c r="BB848" s="65"/>
      <c r="BC848" s="65"/>
      <c r="BD848" s="65"/>
      <c r="BE848" s="65"/>
      <c r="BF848" s="65"/>
    </row>
    <row r="849" spans="1:58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  <c r="AE849" s="65"/>
      <c r="AF849" s="65"/>
      <c r="AG849" s="65"/>
      <c r="AH849" s="65"/>
      <c r="AI849" s="65"/>
      <c r="AJ849" s="65"/>
      <c r="AK849" s="65"/>
      <c r="AL849" s="65"/>
      <c r="AM849" s="65"/>
      <c r="AN849" s="65"/>
      <c r="AO849" s="65"/>
      <c r="AP849" s="65"/>
      <c r="AQ849" s="65"/>
      <c r="AR849" s="65"/>
      <c r="AS849" s="65"/>
      <c r="AT849" s="65"/>
      <c r="AU849" s="65"/>
      <c r="AV849" s="65"/>
      <c r="AW849" s="65"/>
      <c r="AX849" s="65"/>
      <c r="AY849" s="65"/>
      <c r="AZ849" s="65"/>
      <c r="BA849" s="65"/>
      <c r="BB849" s="65"/>
      <c r="BC849" s="65"/>
      <c r="BD849" s="65"/>
      <c r="BE849" s="65"/>
      <c r="BF849" s="65"/>
    </row>
    <row r="850" spans="1:58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  <c r="AE850" s="65"/>
      <c r="AF850" s="65"/>
      <c r="AG850" s="65"/>
      <c r="AH850" s="65"/>
      <c r="AI850" s="65"/>
      <c r="AJ850" s="65"/>
      <c r="AK850" s="65"/>
      <c r="AL850" s="65"/>
      <c r="AM850" s="65"/>
      <c r="AN850" s="65"/>
      <c r="AO850" s="65"/>
      <c r="AP850" s="65"/>
      <c r="AQ850" s="65"/>
      <c r="AR850" s="65"/>
      <c r="AS850" s="65"/>
      <c r="AT850" s="65"/>
      <c r="AU850" s="65"/>
      <c r="AV850" s="65"/>
      <c r="AW850" s="65"/>
      <c r="AX850" s="65"/>
      <c r="AY850" s="65"/>
      <c r="AZ850" s="65"/>
      <c r="BA850" s="65"/>
      <c r="BB850" s="65"/>
      <c r="BC850" s="65"/>
      <c r="BD850" s="65"/>
      <c r="BE850" s="65"/>
      <c r="BF850" s="65"/>
    </row>
    <row r="851" spans="1:58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  <c r="AE851" s="65"/>
      <c r="AF851" s="65"/>
      <c r="AG851" s="65"/>
      <c r="AH851" s="65"/>
      <c r="AI851" s="65"/>
      <c r="AJ851" s="65"/>
      <c r="AK851" s="65"/>
      <c r="AL851" s="65"/>
      <c r="AM851" s="65"/>
      <c r="AN851" s="65"/>
      <c r="AO851" s="65"/>
      <c r="AP851" s="65"/>
      <c r="AQ851" s="65"/>
      <c r="AR851" s="65"/>
      <c r="AS851" s="65"/>
      <c r="AT851" s="65"/>
      <c r="AU851" s="65"/>
      <c r="AV851" s="65"/>
      <c r="AW851" s="65"/>
      <c r="AX851" s="65"/>
      <c r="AY851" s="65"/>
      <c r="AZ851" s="65"/>
      <c r="BA851" s="65"/>
      <c r="BB851" s="65"/>
      <c r="BC851" s="65"/>
      <c r="BD851" s="65"/>
      <c r="BE851" s="65"/>
      <c r="BF851" s="65"/>
    </row>
    <row r="852" spans="1:58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  <c r="AE852" s="65"/>
      <c r="AF852" s="65"/>
      <c r="AG852" s="65"/>
      <c r="AH852" s="65"/>
      <c r="AI852" s="65"/>
      <c r="AJ852" s="65"/>
      <c r="AK852" s="65"/>
      <c r="AL852" s="65"/>
      <c r="AM852" s="65"/>
      <c r="AN852" s="65"/>
      <c r="AO852" s="65"/>
      <c r="AP852" s="65"/>
      <c r="AQ852" s="65"/>
      <c r="AR852" s="65"/>
      <c r="AS852" s="65"/>
      <c r="AT852" s="65"/>
      <c r="AU852" s="65"/>
      <c r="AV852" s="65"/>
      <c r="AW852" s="65"/>
      <c r="AX852" s="65"/>
      <c r="AY852" s="65"/>
      <c r="AZ852" s="65"/>
      <c r="BA852" s="65"/>
      <c r="BB852" s="65"/>
      <c r="BC852" s="65"/>
      <c r="BD852" s="65"/>
      <c r="BE852" s="65"/>
      <c r="BF852" s="65"/>
    </row>
    <row r="853" spans="1:58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  <c r="AE853" s="65"/>
      <c r="AF853" s="65"/>
      <c r="AG853" s="65"/>
      <c r="AH853" s="65"/>
      <c r="AI853" s="65"/>
      <c r="AJ853" s="65"/>
      <c r="AK853" s="65"/>
      <c r="AL853" s="65"/>
      <c r="AM853" s="65"/>
      <c r="AN853" s="65"/>
      <c r="AO853" s="65"/>
      <c r="AP853" s="65"/>
      <c r="AQ853" s="65"/>
      <c r="AR853" s="65"/>
      <c r="AS853" s="65"/>
      <c r="AT853" s="65"/>
      <c r="AU853" s="65"/>
      <c r="AV853" s="65"/>
      <c r="AW853" s="65"/>
      <c r="AX853" s="65"/>
      <c r="AY853" s="65"/>
      <c r="AZ853" s="65"/>
      <c r="BA853" s="65"/>
      <c r="BB853" s="65"/>
      <c r="BC853" s="65"/>
      <c r="BD853" s="65"/>
      <c r="BE853" s="65"/>
      <c r="BF853" s="65"/>
    </row>
    <row r="854" spans="1:58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  <c r="AE854" s="65"/>
      <c r="AF854" s="65"/>
      <c r="AG854" s="65"/>
      <c r="AH854" s="65"/>
      <c r="AI854" s="65"/>
      <c r="AJ854" s="65"/>
      <c r="AK854" s="65"/>
      <c r="AL854" s="65"/>
      <c r="AM854" s="65"/>
      <c r="AN854" s="65"/>
      <c r="AO854" s="65"/>
      <c r="AP854" s="65"/>
      <c r="AQ854" s="65"/>
      <c r="AR854" s="65"/>
      <c r="AS854" s="65"/>
      <c r="AT854" s="65"/>
      <c r="AU854" s="65"/>
      <c r="AV854" s="65"/>
      <c r="AW854" s="65"/>
      <c r="AX854" s="65"/>
      <c r="AY854" s="65"/>
      <c r="AZ854" s="65"/>
      <c r="BA854" s="65"/>
      <c r="BB854" s="65"/>
      <c r="BC854" s="65"/>
      <c r="BD854" s="65"/>
      <c r="BE854" s="65"/>
      <c r="BF854" s="65"/>
    </row>
    <row r="855" spans="1:58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  <c r="AE855" s="65"/>
      <c r="AF855" s="65"/>
      <c r="AG855" s="65"/>
      <c r="AH855" s="65"/>
      <c r="AI855" s="65"/>
      <c r="AJ855" s="65"/>
      <c r="AK855" s="65"/>
      <c r="AL855" s="65"/>
      <c r="AM855" s="65"/>
      <c r="AN855" s="65"/>
      <c r="AO855" s="65"/>
      <c r="AP855" s="65"/>
      <c r="AQ855" s="65"/>
      <c r="AR855" s="65"/>
      <c r="AS855" s="65"/>
      <c r="AT855" s="65"/>
      <c r="AU855" s="65"/>
      <c r="AV855" s="65"/>
      <c r="AW855" s="65"/>
      <c r="AX855" s="65"/>
      <c r="AY855" s="65"/>
      <c r="AZ855" s="65"/>
      <c r="BA855" s="65"/>
      <c r="BB855" s="65"/>
      <c r="BC855" s="65"/>
      <c r="BD855" s="65"/>
      <c r="BE855" s="65"/>
      <c r="BF855" s="65"/>
    </row>
    <row r="856" spans="1:58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  <c r="AE856" s="65"/>
      <c r="AF856" s="65"/>
      <c r="AG856" s="65"/>
      <c r="AH856" s="65"/>
      <c r="AI856" s="65"/>
      <c r="AJ856" s="65"/>
      <c r="AK856" s="65"/>
      <c r="AL856" s="65"/>
      <c r="AM856" s="65"/>
      <c r="AN856" s="65"/>
      <c r="AO856" s="65"/>
      <c r="AP856" s="65"/>
      <c r="AQ856" s="65"/>
      <c r="AR856" s="65"/>
      <c r="AS856" s="65"/>
      <c r="AT856" s="65"/>
      <c r="AU856" s="65"/>
      <c r="AV856" s="65"/>
      <c r="AW856" s="65"/>
      <c r="AX856" s="65"/>
      <c r="AY856" s="65"/>
      <c r="AZ856" s="65"/>
      <c r="BA856" s="65"/>
      <c r="BB856" s="65"/>
      <c r="BC856" s="65"/>
      <c r="BD856" s="65"/>
      <c r="BE856" s="65"/>
      <c r="BF856" s="65"/>
    </row>
    <row r="857" spans="1:58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  <c r="AE857" s="65"/>
      <c r="AF857" s="65"/>
      <c r="AG857" s="65"/>
      <c r="AH857" s="65"/>
      <c r="AI857" s="65"/>
      <c r="AJ857" s="65"/>
      <c r="AK857" s="65"/>
      <c r="AL857" s="65"/>
      <c r="AM857" s="65"/>
      <c r="AN857" s="65"/>
      <c r="AO857" s="65"/>
      <c r="AP857" s="65"/>
      <c r="AQ857" s="65"/>
      <c r="AR857" s="65"/>
      <c r="AS857" s="65"/>
      <c r="AT857" s="65"/>
      <c r="AU857" s="65"/>
      <c r="AV857" s="65"/>
      <c r="AW857" s="65"/>
      <c r="AX857" s="65"/>
      <c r="AY857" s="65"/>
      <c r="AZ857" s="65"/>
      <c r="BA857" s="65"/>
      <c r="BB857" s="65"/>
      <c r="BC857" s="65"/>
      <c r="BD857" s="65"/>
      <c r="BE857" s="65"/>
      <c r="BF857" s="65"/>
    </row>
    <row r="858" spans="1:58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  <c r="AE858" s="65"/>
      <c r="AF858" s="65"/>
      <c r="AG858" s="65"/>
      <c r="AH858" s="65"/>
      <c r="AI858" s="65"/>
      <c r="AJ858" s="65"/>
      <c r="AK858" s="65"/>
      <c r="AL858" s="65"/>
      <c r="AM858" s="65"/>
      <c r="AN858" s="65"/>
      <c r="AO858" s="65"/>
      <c r="AP858" s="65"/>
      <c r="AQ858" s="65"/>
      <c r="AR858" s="65"/>
      <c r="AS858" s="65"/>
      <c r="AT858" s="65"/>
      <c r="AU858" s="65"/>
      <c r="AV858" s="65"/>
      <c r="AW858" s="65"/>
      <c r="AX858" s="65"/>
      <c r="AY858" s="65"/>
      <c r="AZ858" s="65"/>
      <c r="BA858" s="65"/>
      <c r="BB858" s="65"/>
      <c r="BC858" s="65"/>
      <c r="BD858" s="65"/>
      <c r="BE858" s="65"/>
      <c r="BF858" s="65"/>
    </row>
    <row r="859" spans="1:58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  <c r="AE859" s="65"/>
      <c r="AF859" s="65"/>
      <c r="AG859" s="65"/>
      <c r="AH859" s="65"/>
      <c r="AI859" s="65"/>
      <c r="AJ859" s="65"/>
      <c r="AK859" s="65"/>
      <c r="AL859" s="65"/>
      <c r="AM859" s="65"/>
      <c r="AN859" s="65"/>
      <c r="AO859" s="65"/>
      <c r="AP859" s="65"/>
      <c r="AQ859" s="65"/>
      <c r="AR859" s="65"/>
      <c r="AS859" s="65"/>
      <c r="AT859" s="65"/>
      <c r="AU859" s="65"/>
      <c r="AV859" s="65"/>
      <c r="AW859" s="65"/>
      <c r="AX859" s="65"/>
      <c r="AY859" s="65"/>
      <c r="AZ859" s="65"/>
      <c r="BA859" s="65"/>
      <c r="BB859" s="65"/>
      <c r="BC859" s="65"/>
      <c r="BD859" s="65"/>
      <c r="BE859" s="65"/>
      <c r="BF859" s="65"/>
    </row>
    <row r="860" spans="1:58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  <c r="AE860" s="65"/>
      <c r="AF860" s="65"/>
      <c r="AG860" s="65"/>
      <c r="AH860" s="65"/>
      <c r="AI860" s="65"/>
      <c r="AJ860" s="65"/>
      <c r="AK860" s="65"/>
      <c r="AL860" s="65"/>
      <c r="AM860" s="65"/>
      <c r="AN860" s="65"/>
      <c r="AO860" s="65"/>
      <c r="AP860" s="65"/>
      <c r="AQ860" s="65"/>
      <c r="AR860" s="65"/>
      <c r="AS860" s="65"/>
      <c r="AT860" s="65"/>
      <c r="AU860" s="65"/>
      <c r="AV860" s="65"/>
      <c r="AW860" s="65"/>
      <c r="AX860" s="65"/>
      <c r="AY860" s="65"/>
      <c r="AZ860" s="65"/>
      <c r="BA860" s="65"/>
      <c r="BB860" s="65"/>
      <c r="BC860" s="65"/>
      <c r="BD860" s="65"/>
      <c r="BE860" s="65"/>
      <c r="BF860" s="65"/>
    </row>
    <row r="861" spans="1:58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  <c r="AE861" s="65"/>
      <c r="AF861" s="65"/>
      <c r="AG861" s="65"/>
      <c r="AH861" s="65"/>
      <c r="AI861" s="65"/>
      <c r="AJ861" s="65"/>
      <c r="AK861" s="65"/>
      <c r="AL861" s="65"/>
      <c r="AM861" s="65"/>
      <c r="AN861" s="65"/>
      <c r="AO861" s="65"/>
      <c r="AP861" s="65"/>
      <c r="AQ861" s="65"/>
      <c r="AR861" s="65"/>
      <c r="AS861" s="65"/>
      <c r="AT861" s="65"/>
      <c r="AU861" s="65"/>
      <c r="AV861" s="65"/>
      <c r="AW861" s="65"/>
      <c r="AX861" s="65"/>
      <c r="AY861" s="65"/>
      <c r="AZ861" s="65"/>
      <c r="BA861" s="65"/>
      <c r="BB861" s="65"/>
      <c r="BC861" s="65"/>
      <c r="BD861" s="65"/>
      <c r="BE861" s="65"/>
      <c r="BF861" s="65"/>
    </row>
    <row r="862" spans="1:58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  <c r="AE862" s="65"/>
      <c r="AF862" s="65"/>
      <c r="AG862" s="65"/>
      <c r="AH862" s="65"/>
      <c r="AI862" s="65"/>
      <c r="AJ862" s="65"/>
      <c r="AK862" s="65"/>
      <c r="AL862" s="65"/>
      <c r="AM862" s="65"/>
      <c r="AN862" s="65"/>
      <c r="AO862" s="65"/>
      <c r="AP862" s="65"/>
      <c r="AQ862" s="65"/>
      <c r="AR862" s="65"/>
      <c r="AS862" s="65"/>
      <c r="AT862" s="65"/>
      <c r="AU862" s="65"/>
      <c r="AV862" s="65"/>
      <c r="AW862" s="65"/>
      <c r="AX862" s="65"/>
      <c r="AY862" s="65"/>
      <c r="AZ862" s="65"/>
      <c r="BA862" s="65"/>
      <c r="BB862" s="65"/>
      <c r="BC862" s="65"/>
      <c r="BD862" s="65"/>
      <c r="BE862" s="65"/>
      <c r="BF862" s="65"/>
    </row>
    <row r="863" spans="1:58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  <c r="AE863" s="65"/>
      <c r="AF863" s="65"/>
      <c r="AG863" s="65"/>
      <c r="AH863" s="65"/>
      <c r="AI863" s="65"/>
      <c r="AJ863" s="65"/>
      <c r="AK863" s="65"/>
      <c r="AL863" s="65"/>
      <c r="AM863" s="65"/>
      <c r="AN863" s="65"/>
      <c r="AO863" s="65"/>
      <c r="AP863" s="65"/>
      <c r="AQ863" s="65"/>
      <c r="AR863" s="65"/>
      <c r="AS863" s="65"/>
      <c r="AT863" s="65"/>
      <c r="AU863" s="65"/>
      <c r="AV863" s="65"/>
      <c r="AW863" s="65"/>
      <c r="AX863" s="65"/>
      <c r="AY863" s="65"/>
      <c r="AZ863" s="65"/>
      <c r="BA863" s="65"/>
      <c r="BB863" s="65"/>
      <c r="BC863" s="65"/>
      <c r="BD863" s="65"/>
      <c r="BE863" s="65"/>
      <c r="BF863" s="65"/>
    </row>
    <row r="864" spans="1:58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  <c r="AE864" s="65"/>
      <c r="AF864" s="65"/>
      <c r="AG864" s="65"/>
      <c r="AH864" s="65"/>
      <c r="AI864" s="65"/>
      <c r="AJ864" s="65"/>
      <c r="AK864" s="65"/>
      <c r="AL864" s="65"/>
      <c r="AM864" s="65"/>
      <c r="AN864" s="65"/>
      <c r="AO864" s="65"/>
      <c r="AP864" s="65"/>
      <c r="AQ864" s="65"/>
      <c r="AR864" s="65"/>
      <c r="AS864" s="65"/>
      <c r="AT864" s="65"/>
      <c r="AU864" s="65"/>
      <c r="AV864" s="65"/>
      <c r="AW864" s="65"/>
      <c r="AX864" s="65"/>
      <c r="AY864" s="65"/>
      <c r="AZ864" s="65"/>
      <c r="BA864" s="65"/>
      <c r="BB864" s="65"/>
      <c r="BC864" s="65"/>
      <c r="BD864" s="65"/>
      <c r="BE864" s="65"/>
      <c r="BF864" s="65"/>
    </row>
    <row r="865" spans="1:58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  <c r="AE865" s="65"/>
      <c r="AF865" s="65"/>
      <c r="AG865" s="65"/>
      <c r="AH865" s="65"/>
      <c r="AI865" s="65"/>
      <c r="AJ865" s="65"/>
      <c r="AK865" s="65"/>
      <c r="AL865" s="65"/>
      <c r="AM865" s="65"/>
      <c r="AN865" s="65"/>
      <c r="AO865" s="65"/>
      <c r="AP865" s="65"/>
      <c r="AQ865" s="65"/>
      <c r="AR865" s="65"/>
      <c r="AS865" s="65"/>
      <c r="AT865" s="65"/>
      <c r="AU865" s="65"/>
      <c r="AV865" s="65"/>
      <c r="AW865" s="65"/>
      <c r="AX865" s="65"/>
      <c r="AY865" s="65"/>
      <c r="AZ865" s="65"/>
      <c r="BA865" s="65"/>
      <c r="BB865" s="65"/>
      <c r="BC865" s="65"/>
      <c r="BD865" s="65"/>
      <c r="BE865" s="65"/>
      <c r="BF865" s="65"/>
    </row>
    <row r="866" spans="1:58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  <c r="AE866" s="65"/>
      <c r="AF866" s="65"/>
      <c r="AG866" s="65"/>
      <c r="AH866" s="65"/>
      <c r="AI866" s="65"/>
      <c r="AJ866" s="65"/>
      <c r="AK866" s="65"/>
      <c r="AL866" s="65"/>
      <c r="AM866" s="65"/>
      <c r="AN866" s="65"/>
      <c r="AO866" s="65"/>
      <c r="AP866" s="65"/>
      <c r="AQ866" s="65"/>
      <c r="AR866" s="65"/>
      <c r="AS866" s="65"/>
      <c r="AT866" s="65"/>
      <c r="AU866" s="65"/>
      <c r="AV866" s="65"/>
      <c r="AW866" s="65"/>
      <c r="AX866" s="65"/>
      <c r="AY866" s="65"/>
      <c r="AZ866" s="65"/>
      <c r="BA866" s="65"/>
      <c r="BB866" s="65"/>
      <c r="BC866" s="65"/>
      <c r="BD866" s="65"/>
      <c r="BE866" s="65"/>
      <c r="BF866" s="65"/>
    </row>
    <row r="867" spans="1:58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  <c r="AE867" s="65"/>
      <c r="AF867" s="65"/>
      <c r="AG867" s="65"/>
      <c r="AH867" s="65"/>
      <c r="AI867" s="65"/>
      <c r="AJ867" s="65"/>
      <c r="AK867" s="65"/>
      <c r="AL867" s="65"/>
      <c r="AM867" s="65"/>
      <c r="AN867" s="65"/>
      <c r="AO867" s="65"/>
      <c r="AP867" s="65"/>
      <c r="AQ867" s="65"/>
      <c r="AR867" s="65"/>
      <c r="AS867" s="65"/>
      <c r="AT867" s="65"/>
      <c r="AU867" s="65"/>
      <c r="AV867" s="65"/>
      <c r="AW867" s="65"/>
      <c r="AX867" s="65"/>
      <c r="AY867" s="65"/>
      <c r="AZ867" s="65"/>
      <c r="BA867" s="65"/>
      <c r="BB867" s="65"/>
      <c r="BC867" s="65"/>
      <c r="BD867" s="65"/>
      <c r="BE867" s="65"/>
      <c r="BF867" s="65"/>
    </row>
    <row r="868" spans="1:58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  <c r="AE868" s="65"/>
      <c r="AF868" s="65"/>
      <c r="AG868" s="65"/>
      <c r="AH868" s="65"/>
      <c r="AI868" s="65"/>
      <c r="AJ868" s="65"/>
      <c r="AK868" s="65"/>
      <c r="AL868" s="65"/>
      <c r="AM868" s="65"/>
      <c r="AN868" s="65"/>
      <c r="AO868" s="65"/>
      <c r="AP868" s="65"/>
      <c r="AQ868" s="65"/>
      <c r="AR868" s="65"/>
      <c r="AS868" s="65"/>
      <c r="AT868" s="65"/>
      <c r="AU868" s="65"/>
      <c r="AV868" s="65"/>
      <c r="AW868" s="65"/>
      <c r="AX868" s="65"/>
      <c r="AY868" s="65"/>
      <c r="AZ868" s="65"/>
      <c r="BA868" s="65"/>
      <c r="BB868" s="65"/>
      <c r="BC868" s="65"/>
      <c r="BD868" s="65"/>
      <c r="BE868" s="65"/>
      <c r="BF868" s="65"/>
    </row>
    <row r="869" spans="1:58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  <c r="AE869" s="65"/>
      <c r="AF869" s="65"/>
      <c r="AG869" s="65"/>
      <c r="AH869" s="65"/>
      <c r="AI869" s="65"/>
      <c r="AJ869" s="65"/>
      <c r="AK869" s="65"/>
      <c r="AL869" s="65"/>
      <c r="AM869" s="65"/>
      <c r="AN869" s="65"/>
      <c r="AO869" s="65"/>
      <c r="AP869" s="65"/>
      <c r="AQ869" s="65"/>
      <c r="AR869" s="65"/>
      <c r="AS869" s="65"/>
      <c r="AT869" s="65"/>
      <c r="AU869" s="65"/>
      <c r="AV869" s="65"/>
      <c r="AW869" s="65"/>
      <c r="AX869" s="65"/>
      <c r="AY869" s="65"/>
      <c r="AZ869" s="65"/>
      <c r="BA869" s="65"/>
      <c r="BB869" s="65"/>
      <c r="BC869" s="65"/>
      <c r="BD869" s="65"/>
      <c r="BE869" s="65"/>
      <c r="BF869" s="65"/>
    </row>
    <row r="870" spans="1:58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  <c r="AE870" s="65"/>
      <c r="AF870" s="65"/>
      <c r="AG870" s="65"/>
      <c r="AH870" s="65"/>
      <c r="AI870" s="65"/>
      <c r="AJ870" s="65"/>
      <c r="AK870" s="65"/>
      <c r="AL870" s="65"/>
      <c r="AM870" s="65"/>
      <c r="AN870" s="65"/>
      <c r="AO870" s="65"/>
      <c r="AP870" s="65"/>
      <c r="AQ870" s="65"/>
      <c r="AR870" s="65"/>
      <c r="AS870" s="65"/>
      <c r="AT870" s="65"/>
      <c r="AU870" s="65"/>
      <c r="AV870" s="65"/>
      <c r="AW870" s="65"/>
      <c r="AX870" s="65"/>
      <c r="AY870" s="65"/>
      <c r="AZ870" s="65"/>
      <c r="BA870" s="65"/>
      <c r="BB870" s="65"/>
      <c r="BC870" s="65"/>
      <c r="BD870" s="65"/>
      <c r="BE870" s="65"/>
      <c r="BF870" s="65"/>
    </row>
    <row r="871" spans="1:58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  <c r="AE871" s="65"/>
      <c r="AF871" s="65"/>
      <c r="AG871" s="65"/>
      <c r="AH871" s="65"/>
      <c r="AI871" s="65"/>
      <c r="AJ871" s="65"/>
      <c r="AK871" s="65"/>
      <c r="AL871" s="65"/>
      <c r="AM871" s="65"/>
      <c r="AN871" s="65"/>
      <c r="AO871" s="65"/>
      <c r="AP871" s="65"/>
      <c r="AQ871" s="65"/>
      <c r="AR871" s="65"/>
      <c r="AS871" s="65"/>
      <c r="AT871" s="65"/>
      <c r="AU871" s="65"/>
      <c r="AV871" s="65"/>
      <c r="AW871" s="65"/>
      <c r="AX871" s="65"/>
      <c r="AY871" s="65"/>
      <c r="AZ871" s="65"/>
      <c r="BA871" s="65"/>
      <c r="BB871" s="65"/>
      <c r="BC871" s="65"/>
      <c r="BD871" s="65"/>
      <c r="BE871" s="65"/>
      <c r="BF871" s="65"/>
    </row>
    <row r="872" spans="1:58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  <c r="AE872" s="65"/>
      <c r="AF872" s="65"/>
      <c r="AG872" s="65"/>
      <c r="AH872" s="65"/>
      <c r="AI872" s="65"/>
      <c r="AJ872" s="65"/>
      <c r="AK872" s="65"/>
      <c r="AL872" s="65"/>
      <c r="AM872" s="65"/>
      <c r="AN872" s="65"/>
      <c r="AO872" s="65"/>
      <c r="AP872" s="65"/>
      <c r="AQ872" s="65"/>
      <c r="AR872" s="65"/>
      <c r="AS872" s="65"/>
      <c r="AT872" s="65"/>
      <c r="AU872" s="65"/>
      <c r="AV872" s="65"/>
      <c r="AW872" s="65"/>
      <c r="AX872" s="65"/>
      <c r="AY872" s="65"/>
      <c r="AZ872" s="65"/>
      <c r="BA872" s="65"/>
      <c r="BB872" s="65"/>
      <c r="BC872" s="65"/>
      <c r="BD872" s="65"/>
      <c r="BE872" s="65"/>
      <c r="BF872" s="65"/>
    </row>
    <row r="873" spans="1:58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  <c r="AE873" s="65"/>
      <c r="AF873" s="65"/>
      <c r="AG873" s="65"/>
      <c r="AH873" s="65"/>
      <c r="AI873" s="65"/>
      <c r="AJ873" s="65"/>
      <c r="AK873" s="65"/>
      <c r="AL873" s="65"/>
      <c r="AM873" s="65"/>
      <c r="AN873" s="65"/>
      <c r="AO873" s="65"/>
      <c r="AP873" s="65"/>
      <c r="AQ873" s="65"/>
      <c r="AR873" s="65"/>
      <c r="AS873" s="65"/>
      <c r="AT873" s="65"/>
      <c r="AU873" s="65"/>
      <c r="AV873" s="65"/>
      <c r="AW873" s="65"/>
      <c r="AX873" s="65"/>
      <c r="AY873" s="65"/>
      <c r="AZ873" s="65"/>
      <c r="BA873" s="65"/>
      <c r="BB873" s="65"/>
      <c r="BC873" s="65"/>
      <c r="BD873" s="65"/>
      <c r="BE873" s="65"/>
      <c r="BF873" s="65"/>
    </row>
    <row r="874" spans="1:58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  <c r="AE874" s="65"/>
      <c r="AF874" s="65"/>
      <c r="AG874" s="65"/>
      <c r="AH874" s="65"/>
      <c r="AI874" s="65"/>
      <c r="AJ874" s="65"/>
      <c r="AK874" s="65"/>
      <c r="AL874" s="65"/>
      <c r="AM874" s="65"/>
      <c r="AN874" s="65"/>
      <c r="AO874" s="65"/>
      <c r="AP874" s="65"/>
      <c r="AQ874" s="65"/>
      <c r="AR874" s="65"/>
      <c r="AS874" s="65"/>
      <c r="AT874" s="65"/>
      <c r="AU874" s="65"/>
      <c r="AV874" s="65"/>
      <c r="AW874" s="65"/>
      <c r="AX874" s="65"/>
      <c r="AY874" s="65"/>
      <c r="AZ874" s="65"/>
      <c r="BA874" s="65"/>
      <c r="BB874" s="65"/>
      <c r="BC874" s="65"/>
      <c r="BD874" s="65"/>
      <c r="BE874" s="65"/>
      <c r="BF874" s="65"/>
    </row>
    <row r="875" spans="1:58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  <c r="AE875" s="65"/>
      <c r="AF875" s="65"/>
      <c r="AG875" s="65"/>
      <c r="AH875" s="65"/>
      <c r="AI875" s="65"/>
      <c r="AJ875" s="65"/>
      <c r="AK875" s="65"/>
      <c r="AL875" s="65"/>
      <c r="AM875" s="65"/>
      <c r="AN875" s="65"/>
      <c r="AO875" s="65"/>
      <c r="AP875" s="65"/>
      <c r="AQ875" s="65"/>
      <c r="AR875" s="65"/>
      <c r="AS875" s="65"/>
      <c r="AT875" s="65"/>
      <c r="AU875" s="65"/>
      <c r="AV875" s="65"/>
      <c r="AW875" s="65"/>
      <c r="AX875" s="65"/>
      <c r="AY875" s="65"/>
      <c r="AZ875" s="65"/>
      <c r="BA875" s="65"/>
      <c r="BB875" s="65"/>
      <c r="BC875" s="65"/>
      <c r="BD875" s="65"/>
      <c r="BE875" s="65"/>
      <c r="BF875" s="65"/>
    </row>
    <row r="876" spans="1:58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  <c r="AE876" s="65"/>
      <c r="AF876" s="65"/>
      <c r="AG876" s="65"/>
      <c r="AH876" s="65"/>
      <c r="AI876" s="65"/>
      <c r="AJ876" s="65"/>
      <c r="AK876" s="65"/>
      <c r="AL876" s="65"/>
      <c r="AM876" s="65"/>
      <c r="AN876" s="65"/>
      <c r="AO876" s="65"/>
      <c r="AP876" s="65"/>
      <c r="AQ876" s="65"/>
      <c r="AR876" s="65"/>
      <c r="AS876" s="65"/>
      <c r="AT876" s="65"/>
      <c r="AU876" s="65"/>
      <c r="AV876" s="65"/>
      <c r="AW876" s="65"/>
      <c r="AX876" s="65"/>
      <c r="AY876" s="65"/>
      <c r="AZ876" s="65"/>
      <c r="BA876" s="65"/>
      <c r="BB876" s="65"/>
      <c r="BC876" s="65"/>
      <c r="BD876" s="65"/>
      <c r="BE876" s="65"/>
      <c r="BF876" s="65"/>
    </row>
    <row r="877" spans="1:58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  <c r="AE877" s="65"/>
      <c r="AF877" s="65"/>
      <c r="AG877" s="65"/>
      <c r="AH877" s="65"/>
      <c r="AI877" s="65"/>
      <c r="AJ877" s="65"/>
      <c r="AK877" s="65"/>
      <c r="AL877" s="65"/>
      <c r="AM877" s="65"/>
      <c r="AN877" s="65"/>
      <c r="AO877" s="65"/>
      <c r="AP877" s="65"/>
      <c r="AQ877" s="65"/>
      <c r="AR877" s="65"/>
      <c r="AS877" s="65"/>
      <c r="AT877" s="65"/>
      <c r="AU877" s="65"/>
      <c r="AV877" s="65"/>
      <c r="AW877" s="65"/>
      <c r="AX877" s="65"/>
      <c r="AY877" s="65"/>
      <c r="AZ877" s="65"/>
      <c r="BA877" s="65"/>
      <c r="BB877" s="65"/>
      <c r="BC877" s="65"/>
      <c r="BD877" s="65"/>
      <c r="BE877" s="65"/>
      <c r="BF877" s="65"/>
    </row>
    <row r="878" spans="1:58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  <c r="AE878" s="65"/>
      <c r="AF878" s="65"/>
      <c r="AG878" s="65"/>
      <c r="AH878" s="65"/>
      <c r="AI878" s="65"/>
      <c r="AJ878" s="65"/>
      <c r="AK878" s="65"/>
      <c r="AL878" s="65"/>
      <c r="AM878" s="65"/>
      <c r="AN878" s="65"/>
      <c r="AO878" s="65"/>
      <c r="AP878" s="65"/>
      <c r="AQ878" s="65"/>
      <c r="AR878" s="65"/>
      <c r="AS878" s="65"/>
      <c r="AT878" s="65"/>
      <c r="AU878" s="65"/>
      <c r="AV878" s="65"/>
      <c r="AW878" s="65"/>
      <c r="AX878" s="65"/>
      <c r="AY878" s="65"/>
      <c r="AZ878" s="65"/>
      <c r="BA878" s="65"/>
      <c r="BB878" s="65"/>
      <c r="BC878" s="65"/>
      <c r="BD878" s="65"/>
      <c r="BE878" s="65"/>
      <c r="BF878" s="65"/>
    </row>
    <row r="879" spans="1:58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  <c r="AE879" s="65"/>
      <c r="AF879" s="65"/>
      <c r="AG879" s="65"/>
      <c r="AH879" s="65"/>
      <c r="AI879" s="65"/>
      <c r="AJ879" s="65"/>
      <c r="AK879" s="65"/>
      <c r="AL879" s="65"/>
      <c r="AM879" s="65"/>
      <c r="AN879" s="65"/>
      <c r="AO879" s="65"/>
      <c r="AP879" s="65"/>
      <c r="AQ879" s="65"/>
      <c r="AR879" s="65"/>
      <c r="AS879" s="65"/>
      <c r="AT879" s="65"/>
      <c r="AU879" s="65"/>
      <c r="AV879" s="65"/>
      <c r="AW879" s="65"/>
      <c r="AX879" s="65"/>
      <c r="AY879" s="65"/>
      <c r="AZ879" s="65"/>
      <c r="BA879" s="65"/>
      <c r="BB879" s="65"/>
      <c r="BC879" s="65"/>
      <c r="BD879" s="65"/>
      <c r="BE879" s="65"/>
      <c r="BF879" s="65"/>
    </row>
    <row r="880" spans="1:58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  <c r="AE880" s="65"/>
      <c r="AF880" s="65"/>
      <c r="AG880" s="65"/>
      <c r="AH880" s="65"/>
      <c r="AI880" s="65"/>
      <c r="AJ880" s="65"/>
      <c r="AK880" s="65"/>
      <c r="AL880" s="65"/>
      <c r="AM880" s="65"/>
      <c r="AN880" s="65"/>
      <c r="AO880" s="65"/>
      <c r="AP880" s="65"/>
      <c r="AQ880" s="65"/>
      <c r="AR880" s="65"/>
      <c r="AS880" s="65"/>
      <c r="AT880" s="65"/>
      <c r="AU880" s="65"/>
      <c r="AV880" s="65"/>
      <c r="AW880" s="65"/>
      <c r="AX880" s="65"/>
      <c r="AY880" s="65"/>
      <c r="AZ880" s="65"/>
      <c r="BA880" s="65"/>
      <c r="BB880" s="65"/>
      <c r="BC880" s="65"/>
      <c r="BD880" s="65"/>
      <c r="BE880" s="65"/>
      <c r="BF880" s="65"/>
    </row>
    <row r="881" spans="1:58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  <c r="AE881" s="65"/>
      <c r="AF881" s="65"/>
      <c r="AG881" s="65"/>
      <c r="AH881" s="65"/>
      <c r="AI881" s="65"/>
      <c r="AJ881" s="65"/>
      <c r="AK881" s="65"/>
      <c r="AL881" s="65"/>
      <c r="AM881" s="65"/>
      <c r="AN881" s="65"/>
      <c r="AO881" s="65"/>
      <c r="AP881" s="65"/>
      <c r="AQ881" s="65"/>
      <c r="AR881" s="65"/>
      <c r="AS881" s="65"/>
      <c r="AT881" s="65"/>
      <c r="AU881" s="65"/>
      <c r="AV881" s="65"/>
      <c r="AW881" s="65"/>
      <c r="AX881" s="65"/>
      <c r="AY881" s="65"/>
      <c r="AZ881" s="65"/>
      <c r="BA881" s="65"/>
      <c r="BB881" s="65"/>
      <c r="BC881" s="65"/>
      <c r="BD881" s="65"/>
      <c r="BE881" s="65"/>
      <c r="BF881" s="65"/>
    </row>
    <row r="882" spans="1:58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  <c r="AE882" s="65"/>
      <c r="AF882" s="65"/>
      <c r="AG882" s="65"/>
      <c r="AH882" s="65"/>
      <c r="AI882" s="65"/>
      <c r="AJ882" s="65"/>
      <c r="AK882" s="65"/>
      <c r="AL882" s="65"/>
      <c r="AM882" s="65"/>
      <c r="AN882" s="65"/>
      <c r="AO882" s="65"/>
      <c r="AP882" s="65"/>
      <c r="AQ882" s="65"/>
      <c r="AR882" s="65"/>
      <c r="AS882" s="65"/>
      <c r="AT882" s="65"/>
      <c r="AU882" s="65"/>
      <c r="AV882" s="65"/>
      <c r="AW882" s="65"/>
      <c r="AX882" s="65"/>
      <c r="AY882" s="65"/>
      <c r="AZ882" s="65"/>
      <c r="BA882" s="65"/>
      <c r="BB882" s="65"/>
      <c r="BC882" s="65"/>
      <c r="BD882" s="65"/>
      <c r="BE882" s="65"/>
      <c r="BF882" s="65"/>
    </row>
    <row r="883" spans="1:58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  <c r="AE883" s="65"/>
      <c r="AF883" s="65"/>
      <c r="AG883" s="65"/>
      <c r="AH883" s="65"/>
      <c r="AI883" s="65"/>
      <c r="AJ883" s="65"/>
      <c r="AK883" s="65"/>
      <c r="AL883" s="65"/>
      <c r="AM883" s="65"/>
      <c r="AN883" s="65"/>
      <c r="AO883" s="65"/>
      <c r="AP883" s="65"/>
      <c r="AQ883" s="65"/>
      <c r="AR883" s="65"/>
      <c r="AS883" s="65"/>
      <c r="AT883" s="65"/>
      <c r="AU883" s="65"/>
      <c r="AV883" s="65"/>
      <c r="AW883" s="65"/>
      <c r="AX883" s="65"/>
      <c r="AY883" s="65"/>
      <c r="AZ883" s="65"/>
      <c r="BA883" s="65"/>
      <c r="BB883" s="65"/>
      <c r="BC883" s="65"/>
      <c r="BD883" s="65"/>
      <c r="BE883" s="65"/>
      <c r="BF883" s="65"/>
    </row>
    <row r="884" spans="1:58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  <c r="AE884" s="65"/>
      <c r="AF884" s="65"/>
      <c r="AG884" s="65"/>
      <c r="AH884" s="65"/>
      <c r="AI884" s="65"/>
      <c r="AJ884" s="65"/>
      <c r="AK884" s="65"/>
      <c r="AL884" s="65"/>
      <c r="AM884" s="65"/>
      <c r="AN884" s="65"/>
      <c r="AO884" s="65"/>
      <c r="AP884" s="65"/>
      <c r="AQ884" s="65"/>
      <c r="AR884" s="65"/>
      <c r="AS884" s="65"/>
      <c r="AT884" s="65"/>
      <c r="AU884" s="65"/>
      <c r="AV884" s="65"/>
      <c r="AW884" s="65"/>
      <c r="AX884" s="65"/>
      <c r="AY884" s="65"/>
      <c r="AZ884" s="65"/>
      <c r="BA884" s="65"/>
      <c r="BB884" s="65"/>
      <c r="BC884" s="65"/>
      <c r="BD884" s="65"/>
      <c r="BE884" s="65"/>
      <c r="BF884" s="65"/>
    </row>
    <row r="885" spans="1:58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  <c r="AE885" s="65"/>
      <c r="AF885" s="65"/>
      <c r="AG885" s="65"/>
      <c r="AH885" s="65"/>
      <c r="AI885" s="65"/>
      <c r="AJ885" s="65"/>
      <c r="AK885" s="65"/>
      <c r="AL885" s="65"/>
      <c r="AM885" s="65"/>
      <c r="AN885" s="65"/>
      <c r="AO885" s="65"/>
      <c r="AP885" s="65"/>
      <c r="AQ885" s="65"/>
      <c r="AR885" s="65"/>
      <c r="AS885" s="65"/>
      <c r="AT885" s="65"/>
      <c r="AU885" s="65"/>
      <c r="AV885" s="65"/>
      <c r="AW885" s="65"/>
      <c r="AX885" s="65"/>
      <c r="AY885" s="65"/>
      <c r="AZ885" s="65"/>
      <c r="BA885" s="65"/>
      <c r="BB885" s="65"/>
      <c r="BC885" s="65"/>
      <c r="BD885" s="65"/>
      <c r="BE885" s="65"/>
      <c r="BF885" s="65"/>
    </row>
    <row r="886" spans="1:58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  <c r="AE886" s="65"/>
      <c r="AF886" s="65"/>
      <c r="AG886" s="65"/>
      <c r="AH886" s="65"/>
      <c r="AI886" s="65"/>
      <c r="AJ886" s="65"/>
      <c r="AK886" s="65"/>
      <c r="AL886" s="65"/>
      <c r="AM886" s="65"/>
      <c r="AN886" s="65"/>
      <c r="AO886" s="65"/>
      <c r="AP886" s="65"/>
      <c r="AQ886" s="65"/>
      <c r="AR886" s="65"/>
      <c r="AS886" s="65"/>
      <c r="AT886" s="65"/>
      <c r="AU886" s="65"/>
      <c r="AV886" s="65"/>
      <c r="AW886" s="65"/>
      <c r="AX886" s="65"/>
      <c r="AY886" s="65"/>
      <c r="AZ886" s="65"/>
      <c r="BA886" s="65"/>
      <c r="BB886" s="65"/>
      <c r="BC886" s="65"/>
      <c r="BD886" s="65"/>
      <c r="BE886" s="65"/>
      <c r="BF886" s="65"/>
    </row>
    <row r="887" spans="1:58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  <c r="AE887" s="65"/>
      <c r="AF887" s="65"/>
      <c r="AG887" s="65"/>
      <c r="AH887" s="65"/>
      <c r="AI887" s="65"/>
      <c r="AJ887" s="65"/>
      <c r="AK887" s="65"/>
      <c r="AL887" s="65"/>
      <c r="AM887" s="65"/>
      <c r="AN887" s="65"/>
      <c r="AO887" s="65"/>
      <c r="AP887" s="65"/>
      <c r="AQ887" s="65"/>
      <c r="AR887" s="65"/>
      <c r="AS887" s="65"/>
      <c r="AT887" s="65"/>
      <c r="AU887" s="65"/>
      <c r="AV887" s="65"/>
      <c r="AW887" s="65"/>
      <c r="AX887" s="65"/>
      <c r="AY887" s="65"/>
      <c r="AZ887" s="65"/>
      <c r="BA887" s="65"/>
      <c r="BB887" s="65"/>
      <c r="BC887" s="65"/>
      <c r="BD887" s="65"/>
      <c r="BE887" s="65"/>
      <c r="BF887" s="65"/>
    </row>
    <row r="888" spans="1:58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  <c r="AE888" s="65"/>
      <c r="AF888" s="65"/>
      <c r="AG888" s="65"/>
      <c r="AH888" s="65"/>
      <c r="AI888" s="65"/>
      <c r="AJ888" s="65"/>
      <c r="AK888" s="65"/>
      <c r="AL888" s="65"/>
      <c r="AM888" s="65"/>
      <c r="AN888" s="65"/>
      <c r="AO888" s="65"/>
      <c r="AP888" s="65"/>
      <c r="AQ888" s="65"/>
      <c r="AR888" s="65"/>
      <c r="AS888" s="65"/>
      <c r="AT888" s="65"/>
      <c r="AU888" s="65"/>
      <c r="AV888" s="65"/>
      <c r="AW888" s="65"/>
      <c r="AX888" s="65"/>
      <c r="AY888" s="65"/>
      <c r="AZ888" s="65"/>
      <c r="BA888" s="65"/>
      <c r="BB888" s="65"/>
      <c r="BC888" s="65"/>
      <c r="BD888" s="65"/>
      <c r="BE888" s="65"/>
      <c r="BF888" s="65"/>
    </row>
    <row r="889" spans="1:58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  <c r="AE889" s="65"/>
      <c r="AF889" s="65"/>
      <c r="AG889" s="65"/>
      <c r="AH889" s="65"/>
      <c r="AI889" s="65"/>
      <c r="AJ889" s="65"/>
      <c r="AK889" s="65"/>
      <c r="AL889" s="65"/>
      <c r="AM889" s="65"/>
      <c r="AN889" s="65"/>
      <c r="AO889" s="65"/>
      <c r="AP889" s="65"/>
      <c r="AQ889" s="65"/>
      <c r="AR889" s="65"/>
      <c r="AS889" s="65"/>
      <c r="AT889" s="65"/>
      <c r="AU889" s="65"/>
      <c r="AV889" s="65"/>
      <c r="AW889" s="65"/>
      <c r="AX889" s="65"/>
      <c r="AY889" s="65"/>
      <c r="AZ889" s="65"/>
      <c r="BA889" s="65"/>
      <c r="BB889" s="65"/>
      <c r="BC889" s="65"/>
      <c r="BD889" s="65"/>
      <c r="BE889" s="65"/>
      <c r="BF889" s="65"/>
    </row>
    <row r="890" spans="1:58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  <c r="AE890" s="65"/>
      <c r="AF890" s="65"/>
      <c r="AG890" s="65"/>
      <c r="AH890" s="65"/>
      <c r="AI890" s="65"/>
      <c r="AJ890" s="65"/>
      <c r="AK890" s="65"/>
      <c r="AL890" s="65"/>
      <c r="AM890" s="65"/>
      <c r="AN890" s="65"/>
      <c r="AO890" s="65"/>
      <c r="AP890" s="65"/>
      <c r="AQ890" s="65"/>
      <c r="AR890" s="65"/>
      <c r="AS890" s="65"/>
      <c r="AT890" s="65"/>
      <c r="AU890" s="65"/>
      <c r="AV890" s="65"/>
      <c r="AW890" s="65"/>
      <c r="AX890" s="65"/>
      <c r="AY890" s="65"/>
      <c r="AZ890" s="65"/>
      <c r="BA890" s="65"/>
      <c r="BB890" s="65"/>
      <c r="BC890" s="65"/>
      <c r="BD890" s="65"/>
      <c r="BE890" s="65"/>
      <c r="BF890" s="65"/>
    </row>
    <row r="891" spans="1:58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  <c r="AE891" s="65"/>
      <c r="AF891" s="65"/>
      <c r="AG891" s="65"/>
      <c r="AH891" s="65"/>
      <c r="AI891" s="65"/>
      <c r="AJ891" s="65"/>
      <c r="AK891" s="65"/>
      <c r="AL891" s="65"/>
      <c r="AM891" s="65"/>
      <c r="AN891" s="65"/>
      <c r="AO891" s="65"/>
      <c r="AP891" s="65"/>
      <c r="AQ891" s="65"/>
      <c r="AR891" s="65"/>
      <c r="AS891" s="65"/>
      <c r="AT891" s="65"/>
      <c r="AU891" s="65"/>
      <c r="AV891" s="65"/>
      <c r="AW891" s="65"/>
      <c r="AX891" s="65"/>
      <c r="AY891" s="65"/>
      <c r="AZ891" s="65"/>
      <c r="BA891" s="65"/>
      <c r="BB891" s="65"/>
      <c r="BC891" s="65"/>
      <c r="BD891" s="65"/>
      <c r="BE891" s="65"/>
      <c r="BF891" s="65"/>
    </row>
    <row r="892" spans="1:58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  <c r="AE892" s="65"/>
      <c r="AF892" s="65"/>
      <c r="AG892" s="65"/>
      <c r="AH892" s="65"/>
      <c r="AI892" s="65"/>
      <c r="AJ892" s="65"/>
      <c r="AK892" s="65"/>
      <c r="AL892" s="65"/>
      <c r="AM892" s="65"/>
      <c r="AN892" s="65"/>
      <c r="AO892" s="65"/>
      <c r="AP892" s="65"/>
      <c r="AQ892" s="65"/>
      <c r="AR892" s="65"/>
      <c r="AS892" s="65"/>
      <c r="AT892" s="65"/>
      <c r="AU892" s="65"/>
      <c r="AV892" s="65"/>
      <c r="AW892" s="65"/>
      <c r="AX892" s="65"/>
      <c r="AY892" s="65"/>
      <c r="AZ892" s="65"/>
      <c r="BA892" s="65"/>
      <c r="BB892" s="65"/>
      <c r="BC892" s="65"/>
      <c r="BD892" s="65"/>
      <c r="BE892" s="65"/>
      <c r="BF892" s="65"/>
    </row>
    <row r="893" spans="1:58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  <c r="AE893" s="65"/>
      <c r="AF893" s="65"/>
      <c r="AG893" s="65"/>
      <c r="AH893" s="65"/>
      <c r="AI893" s="65"/>
      <c r="AJ893" s="65"/>
      <c r="AK893" s="65"/>
      <c r="AL893" s="65"/>
      <c r="AM893" s="65"/>
      <c r="AN893" s="65"/>
      <c r="AO893" s="65"/>
      <c r="AP893" s="65"/>
      <c r="AQ893" s="65"/>
      <c r="AR893" s="65"/>
      <c r="AS893" s="65"/>
      <c r="AT893" s="65"/>
      <c r="AU893" s="65"/>
      <c r="AV893" s="65"/>
      <c r="AW893" s="65"/>
      <c r="AX893" s="65"/>
      <c r="AY893" s="65"/>
      <c r="AZ893" s="65"/>
      <c r="BA893" s="65"/>
      <c r="BB893" s="65"/>
      <c r="BC893" s="65"/>
      <c r="BD893" s="65"/>
      <c r="BE893" s="65"/>
      <c r="BF893" s="65"/>
    </row>
    <row r="894" spans="1:58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  <c r="AE894" s="65"/>
      <c r="AF894" s="65"/>
      <c r="AG894" s="65"/>
      <c r="AH894" s="65"/>
      <c r="AI894" s="65"/>
      <c r="AJ894" s="65"/>
      <c r="AK894" s="65"/>
      <c r="AL894" s="65"/>
      <c r="AM894" s="65"/>
      <c r="AN894" s="65"/>
      <c r="AO894" s="65"/>
      <c r="AP894" s="65"/>
      <c r="AQ894" s="65"/>
      <c r="AR894" s="65"/>
      <c r="AS894" s="65"/>
      <c r="AT894" s="65"/>
      <c r="AU894" s="65"/>
      <c r="AV894" s="65"/>
      <c r="AW894" s="65"/>
      <c r="AX894" s="65"/>
      <c r="AY894" s="65"/>
      <c r="AZ894" s="65"/>
      <c r="BA894" s="65"/>
      <c r="BB894" s="65"/>
      <c r="BC894" s="65"/>
      <c r="BD894" s="65"/>
      <c r="BE894" s="65"/>
      <c r="BF894" s="65"/>
    </row>
    <row r="895" spans="1:58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  <c r="AE895" s="65"/>
      <c r="AF895" s="65"/>
      <c r="AG895" s="65"/>
      <c r="AH895" s="65"/>
      <c r="AI895" s="65"/>
      <c r="AJ895" s="65"/>
      <c r="AK895" s="65"/>
      <c r="AL895" s="65"/>
      <c r="AM895" s="65"/>
      <c r="AN895" s="65"/>
      <c r="AO895" s="65"/>
      <c r="AP895" s="65"/>
      <c r="AQ895" s="65"/>
      <c r="AR895" s="65"/>
      <c r="AS895" s="65"/>
      <c r="AT895" s="65"/>
      <c r="AU895" s="65"/>
      <c r="AV895" s="65"/>
      <c r="AW895" s="65"/>
      <c r="AX895" s="65"/>
      <c r="AY895" s="65"/>
      <c r="AZ895" s="65"/>
      <c r="BA895" s="65"/>
      <c r="BB895" s="65"/>
      <c r="BC895" s="65"/>
      <c r="BD895" s="65"/>
      <c r="BE895" s="65"/>
      <c r="BF895" s="65"/>
    </row>
    <row r="896" spans="1:58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  <c r="AE896" s="65"/>
      <c r="AF896" s="65"/>
      <c r="AG896" s="65"/>
      <c r="AH896" s="65"/>
      <c r="AI896" s="65"/>
      <c r="AJ896" s="65"/>
      <c r="AK896" s="65"/>
      <c r="AL896" s="65"/>
      <c r="AM896" s="65"/>
      <c r="AN896" s="65"/>
      <c r="AO896" s="65"/>
      <c r="AP896" s="65"/>
      <c r="AQ896" s="65"/>
      <c r="AR896" s="65"/>
      <c r="AS896" s="65"/>
      <c r="AT896" s="65"/>
      <c r="AU896" s="65"/>
      <c r="AV896" s="65"/>
      <c r="AW896" s="65"/>
      <c r="AX896" s="65"/>
      <c r="AY896" s="65"/>
      <c r="AZ896" s="65"/>
      <c r="BA896" s="65"/>
      <c r="BB896" s="65"/>
      <c r="BC896" s="65"/>
      <c r="BD896" s="65"/>
      <c r="BE896" s="65"/>
      <c r="BF896" s="65"/>
    </row>
    <row r="897" spans="1:58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  <c r="AE897" s="65"/>
      <c r="AF897" s="65"/>
      <c r="AG897" s="65"/>
      <c r="AH897" s="65"/>
      <c r="AI897" s="65"/>
      <c r="AJ897" s="65"/>
      <c r="AK897" s="65"/>
      <c r="AL897" s="65"/>
      <c r="AM897" s="65"/>
      <c r="AN897" s="65"/>
      <c r="AO897" s="65"/>
      <c r="AP897" s="65"/>
      <c r="AQ897" s="65"/>
      <c r="AR897" s="65"/>
      <c r="AS897" s="65"/>
      <c r="AT897" s="65"/>
      <c r="AU897" s="65"/>
      <c r="AV897" s="65"/>
      <c r="AW897" s="65"/>
      <c r="AX897" s="65"/>
      <c r="AY897" s="65"/>
      <c r="AZ897" s="65"/>
      <c r="BA897" s="65"/>
      <c r="BB897" s="65"/>
      <c r="BC897" s="65"/>
      <c r="BD897" s="65"/>
      <c r="BE897" s="65"/>
      <c r="BF897" s="65"/>
    </row>
    <row r="898" spans="1:58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  <c r="AE898" s="65"/>
      <c r="AF898" s="65"/>
      <c r="AG898" s="65"/>
      <c r="AH898" s="65"/>
      <c r="AI898" s="65"/>
      <c r="AJ898" s="65"/>
      <c r="AK898" s="65"/>
      <c r="AL898" s="65"/>
      <c r="AM898" s="65"/>
      <c r="AN898" s="65"/>
      <c r="AO898" s="65"/>
      <c r="AP898" s="65"/>
      <c r="AQ898" s="65"/>
      <c r="AR898" s="65"/>
      <c r="AS898" s="65"/>
      <c r="AT898" s="65"/>
      <c r="AU898" s="65"/>
      <c r="AV898" s="65"/>
      <c r="AW898" s="65"/>
      <c r="AX898" s="65"/>
      <c r="AY898" s="65"/>
      <c r="AZ898" s="65"/>
      <c r="BA898" s="65"/>
      <c r="BB898" s="65"/>
      <c r="BC898" s="65"/>
      <c r="BD898" s="65"/>
      <c r="BE898" s="65"/>
      <c r="BF898" s="65"/>
    </row>
    <row r="899" spans="1:58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  <c r="AE899" s="65"/>
      <c r="AF899" s="65"/>
      <c r="AG899" s="65"/>
      <c r="AH899" s="65"/>
      <c r="AI899" s="65"/>
      <c r="AJ899" s="65"/>
      <c r="AK899" s="65"/>
      <c r="AL899" s="65"/>
      <c r="AM899" s="65"/>
      <c r="AN899" s="65"/>
      <c r="AO899" s="65"/>
      <c r="AP899" s="65"/>
      <c r="AQ899" s="65"/>
      <c r="AR899" s="65"/>
      <c r="AS899" s="65"/>
      <c r="AT899" s="65"/>
      <c r="AU899" s="65"/>
      <c r="AV899" s="65"/>
      <c r="AW899" s="65"/>
      <c r="AX899" s="65"/>
      <c r="AY899" s="65"/>
      <c r="AZ899" s="65"/>
      <c r="BA899" s="65"/>
      <c r="BB899" s="65"/>
      <c r="BC899" s="65"/>
      <c r="BD899" s="65"/>
      <c r="BE899" s="65"/>
      <c r="BF899" s="65"/>
    </row>
    <row r="900" spans="1:58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  <c r="AE900" s="65"/>
      <c r="AF900" s="65"/>
      <c r="AG900" s="65"/>
      <c r="AH900" s="65"/>
      <c r="AI900" s="65"/>
      <c r="AJ900" s="65"/>
      <c r="AK900" s="65"/>
      <c r="AL900" s="65"/>
      <c r="AM900" s="65"/>
      <c r="AN900" s="65"/>
      <c r="AO900" s="65"/>
      <c r="AP900" s="65"/>
      <c r="AQ900" s="65"/>
      <c r="AR900" s="65"/>
      <c r="AS900" s="65"/>
      <c r="AT900" s="65"/>
      <c r="AU900" s="65"/>
      <c r="AV900" s="65"/>
      <c r="AW900" s="65"/>
      <c r="AX900" s="65"/>
      <c r="AY900" s="65"/>
      <c r="AZ900" s="65"/>
      <c r="BA900" s="65"/>
      <c r="BB900" s="65"/>
      <c r="BC900" s="65"/>
      <c r="BD900" s="65"/>
      <c r="BE900" s="65"/>
      <c r="BF900" s="65"/>
    </row>
    <row r="901" spans="1:58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  <c r="AE901" s="65"/>
      <c r="AF901" s="65"/>
      <c r="AG901" s="65"/>
      <c r="AH901" s="65"/>
      <c r="AI901" s="65"/>
      <c r="AJ901" s="65"/>
      <c r="AK901" s="65"/>
      <c r="AL901" s="65"/>
      <c r="AM901" s="65"/>
      <c r="AN901" s="65"/>
      <c r="AO901" s="65"/>
      <c r="AP901" s="65"/>
      <c r="AQ901" s="65"/>
      <c r="AR901" s="65"/>
      <c r="AS901" s="65"/>
      <c r="AT901" s="65"/>
      <c r="AU901" s="65"/>
      <c r="AV901" s="65"/>
      <c r="AW901" s="65"/>
      <c r="AX901" s="65"/>
      <c r="AY901" s="65"/>
      <c r="AZ901" s="65"/>
      <c r="BA901" s="65"/>
      <c r="BB901" s="65"/>
      <c r="BC901" s="65"/>
      <c r="BD901" s="65"/>
      <c r="BE901" s="65"/>
      <c r="BF901" s="65"/>
    </row>
    <row r="902" spans="1:58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  <c r="AE902" s="65"/>
      <c r="AF902" s="65"/>
      <c r="AG902" s="65"/>
      <c r="AH902" s="65"/>
      <c r="AI902" s="65"/>
      <c r="AJ902" s="65"/>
      <c r="AK902" s="65"/>
      <c r="AL902" s="65"/>
      <c r="AM902" s="65"/>
      <c r="AN902" s="65"/>
      <c r="AO902" s="65"/>
      <c r="AP902" s="65"/>
      <c r="AQ902" s="65"/>
      <c r="AR902" s="65"/>
      <c r="AS902" s="65"/>
      <c r="AT902" s="65"/>
      <c r="AU902" s="65"/>
      <c r="AV902" s="65"/>
      <c r="AW902" s="65"/>
      <c r="AX902" s="65"/>
      <c r="AY902" s="65"/>
      <c r="AZ902" s="65"/>
      <c r="BA902" s="65"/>
      <c r="BB902" s="65"/>
      <c r="BC902" s="65"/>
      <c r="BD902" s="65"/>
      <c r="BE902" s="65"/>
      <c r="BF902" s="65"/>
    </row>
    <row r="903" spans="1:58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  <c r="AE903" s="65"/>
      <c r="AF903" s="65"/>
      <c r="AG903" s="65"/>
      <c r="AH903" s="65"/>
      <c r="AI903" s="65"/>
      <c r="AJ903" s="65"/>
      <c r="AK903" s="65"/>
      <c r="AL903" s="65"/>
      <c r="AM903" s="65"/>
      <c r="AN903" s="65"/>
      <c r="AO903" s="65"/>
      <c r="AP903" s="65"/>
      <c r="AQ903" s="65"/>
      <c r="AR903" s="65"/>
      <c r="AS903" s="65"/>
      <c r="AT903" s="65"/>
      <c r="AU903" s="65"/>
      <c r="AV903" s="65"/>
      <c r="AW903" s="65"/>
      <c r="AX903" s="65"/>
      <c r="AY903" s="65"/>
      <c r="AZ903" s="65"/>
      <c r="BA903" s="65"/>
      <c r="BB903" s="65"/>
      <c r="BC903" s="65"/>
      <c r="BD903" s="65"/>
      <c r="BE903" s="65"/>
      <c r="BF903" s="65"/>
    </row>
    <row r="904" spans="1:58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  <c r="AE904" s="65"/>
      <c r="AF904" s="65"/>
      <c r="AG904" s="65"/>
      <c r="AH904" s="65"/>
      <c r="AI904" s="65"/>
      <c r="AJ904" s="65"/>
      <c r="AK904" s="65"/>
      <c r="AL904" s="65"/>
      <c r="AM904" s="65"/>
      <c r="AN904" s="65"/>
      <c r="AO904" s="65"/>
      <c r="AP904" s="65"/>
      <c r="AQ904" s="65"/>
      <c r="AR904" s="65"/>
      <c r="AS904" s="65"/>
      <c r="AT904" s="65"/>
      <c r="AU904" s="65"/>
      <c r="AV904" s="65"/>
      <c r="AW904" s="65"/>
      <c r="AX904" s="65"/>
      <c r="AY904" s="65"/>
      <c r="AZ904" s="65"/>
      <c r="BA904" s="65"/>
      <c r="BB904" s="65"/>
      <c r="BC904" s="65"/>
      <c r="BD904" s="65"/>
      <c r="BE904" s="65"/>
      <c r="BF904" s="65"/>
    </row>
    <row r="905" spans="1:58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  <c r="AE905" s="65"/>
      <c r="AF905" s="65"/>
      <c r="AG905" s="65"/>
      <c r="AH905" s="65"/>
      <c r="AI905" s="65"/>
      <c r="AJ905" s="65"/>
      <c r="AK905" s="65"/>
      <c r="AL905" s="65"/>
      <c r="AM905" s="65"/>
      <c r="AN905" s="65"/>
      <c r="AO905" s="65"/>
      <c r="AP905" s="65"/>
      <c r="AQ905" s="65"/>
      <c r="AR905" s="65"/>
      <c r="AS905" s="65"/>
      <c r="AT905" s="65"/>
      <c r="AU905" s="65"/>
      <c r="AV905" s="65"/>
      <c r="AW905" s="65"/>
      <c r="AX905" s="65"/>
      <c r="AY905" s="65"/>
      <c r="AZ905" s="65"/>
      <c r="BA905" s="65"/>
      <c r="BB905" s="65"/>
      <c r="BC905" s="65"/>
      <c r="BD905" s="65"/>
      <c r="BE905" s="65"/>
      <c r="BF905" s="65"/>
    </row>
    <row r="906" spans="1:58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  <c r="AE906" s="65"/>
      <c r="AF906" s="65"/>
      <c r="AG906" s="65"/>
      <c r="AH906" s="65"/>
      <c r="AI906" s="65"/>
      <c r="AJ906" s="65"/>
      <c r="AK906" s="65"/>
      <c r="AL906" s="65"/>
      <c r="AM906" s="65"/>
      <c r="AN906" s="65"/>
      <c r="AO906" s="65"/>
      <c r="AP906" s="65"/>
      <c r="AQ906" s="65"/>
      <c r="AR906" s="65"/>
      <c r="AS906" s="65"/>
      <c r="AT906" s="65"/>
      <c r="AU906" s="65"/>
      <c r="AV906" s="65"/>
      <c r="AW906" s="65"/>
      <c r="AX906" s="65"/>
      <c r="AY906" s="65"/>
      <c r="AZ906" s="65"/>
      <c r="BA906" s="65"/>
      <c r="BB906" s="65"/>
      <c r="BC906" s="65"/>
      <c r="BD906" s="65"/>
      <c r="BE906" s="65"/>
      <c r="BF906" s="65"/>
    </row>
    <row r="907" spans="1:58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  <c r="AE907" s="65"/>
      <c r="AF907" s="65"/>
      <c r="AG907" s="65"/>
      <c r="AH907" s="65"/>
      <c r="AI907" s="65"/>
      <c r="AJ907" s="65"/>
      <c r="AK907" s="65"/>
      <c r="AL907" s="65"/>
      <c r="AM907" s="65"/>
      <c r="AN907" s="65"/>
      <c r="AO907" s="65"/>
      <c r="AP907" s="65"/>
      <c r="AQ907" s="65"/>
      <c r="AR907" s="65"/>
      <c r="AS907" s="65"/>
      <c r="AT907" s="65"/>
      <c r="AU907" s="65"/>
      <c r="AV907" s="65"/>
      <c r="AW907" s="65"/>
      <c r="AX907" s="65"/>
      <c r="AY907" s="65"/>
      <c r="AZ907" s="65"/>
      <c r="BA907" s="65"/>
      <c r="BB907" s="65"/>
      <c r="BC907" s="65"/>
      <c r="BD907" s="65"/>
      <c r="BE907" s="65"/>
      <c r="BF907" s="65"/>
    </row>
    <row r="908" spans="1:58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  <c r="AE908" s="65"/>
      <c r="AF908" s="65"/>
      <c r="AG908" s="65"/>
      <c r="AH908" s="65"/>
      <c r="AI908" s="65"/>
      <c r="AJ908" s="65"/>
      <c r="AK908" s="65"/>
      <c r="AL908" s="65"/>
      <c r="AM908" s="65"/>
      <c r="AN908" s="65"/>
      <c r="AO908" s="65"/>
      <c r="AP908" s="65"/>
      <c r="AQ908" s="65"/>
      <c r="AR908" s="65"/>
      <c r="AS908" s="65"/>
      <c r="AT908" s="65"/>
      <c r="AU908" s="65"/>
      <c r="AV908" s="65"/>
      <c r="AW908" s="65"/>
      <c r="AX908" s="65"/>
      <c r="AY908" s="65"/>
      <c r="AZ908" s="65"/>
      <c r="BA908" s="65"/>
      <c r="BB908" s="65"/>
      <c r="BC908" s="65"/>
      <c r="BD908" s="65"/>
      <c r="BE908" s="65"/>
      <c r="BF908" s="65"/>
    </row>
    <row r="909" spans="1:58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  <c r="AE909" s="65"/>
      <c r="AF909" s="65"/>
      <c r="AG909" s="65"/>
      <c r="AH909" s="65"/>
      <c r="AI909" s="65"/>
      <c r="AJ909" s="65"/>
      <c r="AK909" s="65"/>
      <c r="AL909" s="65"/>
      <c r="AM909" s="65"/>
      <c r="AN909" s="65"/>
      <c r="AO909" s="65"/>
      <c r="AP909" s="65"/>
      <c r="AQ909" s="65"/>
      <c r="AR909" s="65"/>
      <c r="AS909" s="65"/>
      <c r="AT909" s="65"/>
      <c r="AU909" s="65"/>
      <c r="AV909" s="65"/>
      <c r="AW909" s="65"/>
      <c r="AX909" s="65"/>
      <c r="AY909" s="65"/>
      <c r="AZ909" s="65"/>
      <c r="BA909" s="65"/>
      <c r="BB909" s="65"/>
      <c r="BC909" s="65"/>
      <c r="BD909" s="65"/>
      <c r="BE909" s="65"/>
      <c r="BF909" s="65"/>
    </row>
    <row r="910" spans="1:58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  <c r="AE910" s="65"/>
      <c r="AF910" s="65"/>
      <c r="AG910" s="65"/>
      <c r="AH910" s="65"/>
      <c r="AI910" s="65"/>
      <c r="AJ910" s="65"/>
      <c r="AK910" s="65"/>
      <c r="AL910" s="65"/>
      <c r="AM910" s="65"/>
      <c r="AN910" s="65"/>
      <c r="AO910" s="65"/>
      <c r="AP910" s="65"/>
      <c r="AQ910" s="65"/>
      <c r="AR910" s="65"/>
      <c r="AS910" s="65"/>
      <c r="AT910" s="65"/>
      <c r="AU910" s="65"/>
      <c r="AV910" s="65"/>
      <c r="AW910" s="65"/>
      <c r="AX910" s="65"/>
      <c r="AY910" s="65"/>
      <c r="AZ910" s="65"/>
      <c r="BA910" s="65"/>
      <c r="BB910" s="65"/>
      <c r="BC910" s="65"/>
      <c r="BD910" s="65"/>
      <c r="BE910" s="65"/>
      <c r="BF910" s="65"/>
    </row>
    <row r="911" spans="1:58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  <c r="AE911" s="65"/>
      <c r="AF911" s="65"/>
      <c r="AG911" s="65"/>
      <c r="AH911" s="65"/>
      <c r="AI911" s="65"/>
      <c r="AJ911" s="65"/>
      <c r="AK911" s="65"/>
      <c r="AL911" s="65"/>
      <c r="AM911" s="65"/>
      <c r="AN911" s="65"/>
      <c r="AO911" s="65"/>
      <c r="AP911" s="65"/>
      <c r="AQ911" s="65"/>
      <c r="AR911" s="65"/>
      <c r="AS911" s="65"/>
      <c r="AT911" s="65"/>
      <c r="AU911" s="65"/>
      <c r="AV911" s="65"/>
      <c r="AW911" s="65"/>
      <c r="AX911" s="65"/>
      <c r="AY911" s="65"/>
      <c r="AZ911" s="65"/>
      <c r="BA911" s="65"/>
      <c r="BB911" s="65"/>
      <c r="BC911" s="65"/>
      <c r="BD911" s="65"/>
      <c r="BE911" s="65"/>
      <c r="BF911" s="65"/>
    </row>
    <row r="912" spans="1:58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  <c r="AE912" s="65"/>
      <c r="AF912" s="65"/>
      <c r="AG912" s="65"/>
      <c r="AH912" s="65"/>
      <c r="AI912" s="65"/>
      <c r="AJ912" s="65"/>
      <c r="AK912" s="65"/>
      <c r="AL912" s="65"/>
      <c r="AM912" s="65"/>
      <c r="AN912" s="65"/>
      <c r="AO912" s="65"/>
      <c r="AP912" s="65"/>
      <c r="AQ912" s="65"/>
      <c r="AR912" s="65"/>
      <c r="AS912" s="65"/>
      <c r="AT912" s="65"/>
      <c r="AU912" s="65"/>
      <c r="AV912" s="65"/>
      <c r="AW912" s="65"/>
      <c r="AX912" s="65"/>
      <c r="AY912" s="65"/>
      <c r="AZ912" s="65"/>
      <c r="BA912" s="65"/>
      <c r="BB912" s="65"/>
      <c r="BC912" s="65"/>
      <c r="BD912" s="65"/>
      <c r="BE912" s="65"/>
      <c r="BF912" s="65"/>
    </row>
    <row r="913" spans="1:58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  <c r="AE913" s="65"/>
      <c r="AF913" s="65"/>
      <c r="AG913" s="65"/>
      <c r="AH913" s="65"/>
      <c r="AI913" s="65"/>
      <c r="AJ913" s="65"/>
      <c r="AK913" s="65"/>
      <c r="AL913" s="65"/>
      <c r="AM913" s="65"/>
      <c r="AN913" s="65"/>
      <c r="AO913" s="65"/>
      <c r="AP913" s="65"/>
      <c r="AQ913" s="65"/>
      <c r="AR913" s="65"/>
      <c r="AS913" s="65"/>
      <c r="AT913" s="65"/>
      <c r="AU913" s="65"/>
      <c r="AV913" s="65"/>
      <c r="AW913" s="65"/>
      <c r="AX913" s="65"/>
      <c r="AY913" s="65"/>
      <c r="AZ913" s="65"/>
      <c r="BA913" s="65"/>
      <c r="BB913" s="65"/>
      <c r="BC913" s="65"/>
      <c r="BD913" s="65"/>
      <c r="BE913" s="65"/>
      <c r="BF913" s="65"/>
    </row>
    <row r="914" spans="1:58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  <c r="AE914" s="65"/>
      <c r="AF914" s="65"/>
      <c r="AG914" s="65"/>
      <c r="AH914" s="65"/>
      <c r="AI914" s="65"/>
      <c r="AJ914" s="65"/>
      <c r="AK914" s="65"/>
      <c r="AL914" s="65"/>
      <c r="AM914" s="65"/>
      <c r="AN914" s="65"/>
      <c r="AO914" s="65"/>
      <c r="AP914" s="65"/>
      <c r="AQ914" s="65"/>
      <c r="AR914" s="65"/>
      <c r="AS914" s="65"/>
      <c r="AT914" s="65"/>
      <c r="AU914" s="65"/>
      <c r="AV914" s="65"/>
      <c r="AW914" s="65"/>
      <c r="AX914" s="65"/>
      <c r="AY914" s="65"/>
      <c r="AZ914" s="65"/>
      <c r="BA914" s="65"/>
      <c r="BB914" s="65"/>
      <c r="BC914" s="65"/>
      <c r="BD914" s="65"/>
      <c r="BE914" s="65"/>
      <c r="BF914" s="65"/>
    </row>
    <row r="915" spans="1:58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  <c r="AE915" s="65"/>
      <c r="AF915" s="65"/>
      <c r="AG915" s="65"/>
      <c r="AH915" s="65"/>
      <c r="AI915" s="65"/>
      <c r="AJ915" s="65"/>
      <c r="AK915" s="65"/>
      <c r="AL915" s="65"/>
      <c r="AM915" s="65"/>
      <c r="AN915" s="65"/>
      <c r="AO915" s="65"/>
      <c r="AP915" s="65"/>
      <c r="AQ915" s="65"/>
      <c r="AR915" s="65"/>
      <c r="AS915" s="65"/>
      <c r="AT915" s="65"/>
      <c r="AU915" s="65"/>
      <c r="AV915" s="65"/>
      <c r="AW915" s="65"/>
      <c r="AX915" s="65"/>
      <c r="AY915" s="65"/>
      <c r="AZ915" s="65"/>
      <c r="BA915" s="65"/>
      <c r="BB915" s="65"/>
      <c r="BC915" s="65"/>
      <c r="BD915" s="65"/>
      <c r="BE915" s="65"/>
      <c r="BF915" s="65"/>
    </row>
    <row r="916" spans="1:58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  <c r="AE916" s="65"/>
      <c r="AF916" s="65"/>
      <c r="AG916" s="65"/>
      <c r="AH916" s="65"/>
      <c r="AI916" s="65"/>
      <c r="AJ916" s="65"/>
      <c r="AK916" s="65"/>
      <c r="AL916" s="65"/>
      <c r="AM916" s="65"/>
      <c r="AN916" s="65"/>
      <c r="AO916" s="65"/>
      <c r="AP916" s="65"/>
      <c r="AQ916" s="65"/>
      <c r="AR916" s="65"/>
      <c r="AS916" s="65"/>
      <c r="AT916" s="65"/>
      <c r="AU916" s="65"/>
      <c r="AV916" s="65"/>
      <c r="AW916" s="65"/>
      <c r="AX916" s="65"/>
      <c r="AY916" s="65"/>
      <c r="AZ916" s="65"/>
      <c r="BA916" s="65"/>
      <c r="BB916" s="65"/>
      <c r="BC916" s="65"/>
      <c r="BD916" s="65"/>
      <c r="BE916" s="65"/>
      <c r="BF916" s="65"/>
    </row>
    <row r="917" spans="1:58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  <c r="AE917" s="65"/>
      <c r="AF917" s="65"/>
      <c r="AG917" s="65"/>
      <c r="AH917" s="65"/>
      <c r="AI917" s="65"/>
      <c r="AJ917" s="65"/>
      <c r="AK917" s="65"/>
      <c r="AL917" s="65"/>
      <c r="AM917" s="65"/>
      <c r="AN917" s="65"/>
      <c r="AO917" s="65"/>
      <c r="AP917" s="65"/>
      <c r="AQ917" s="65"/>
      <c r="AR917" s="65"/>
      <c r="AS917" s="65"/>
      <c r="AT917" s="65"/>
      <c r="AU917" s="65"/>
      <c r="AV917" s="65"/>
      <c r="AW917" s="65"/>
      <c r="AX917" s="65"/>
      <c r="AY917" s="65"/>
      <c r="AZ917" s="65"/>
      <c r="BA917" s="65"/>
      <c r="BB917" s="65"/>
      <c r="BC917" s="65"/>
      <c r="BD917" s="65"/>
      <c r="BE917" s="65"/>
      <c r="BF917" s="65"/>
    </row>
    <row r="918" spans="1:58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  <c r="AE918" s="65"/>
      <c r="AF918" s="65"/>
      <c r="AG918" s="65"/>
      <c r="AH918" s="65"/>
      <c r="AI918" s="65"/>
      <c r="AJ918" s="65"/>
      <c r="AK918" s="65"/>
      <c r="AL918" s="65"/>
      <c r="AM918" s="65"/>
      <c r="AN918" s="65"/>
      <c r="AO918" s="65"/>
      <c r="AP918" s="65"/>
      <c r="AQ918" s="65"/>
      <c r="AR918" s="65"/>
      <c r="AS918" s="65"/>
      <c r="AT918" s="65"/>
      <c r="AU918" s="65"/>
      <c r="AV918" s="65"/>
      <c r="AW918" s="65"/>
      <c r="AX918" s="65"/>
      <c r="AY918" s="65"/>
      <c r="AZ918" s="65"/>
      <c r="BA918" s="65"/>
      <c r="BB918" s="65"/>
      <c r="BC918" s="65"/>
      <c r="BD918" s="65"/>
      <c r="BE918" s="65"/>
      <c r="BF918" s="65"/>
    </row>
    <row r="919" spans="1:58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  <c r="AE919" s="65"/>
      <c r="AF919" s="65"/>
      <c r="AG919" s="65"/>
      <c r="AH919" s="65"/>
      <c r="AI919" s="65"/>
      <c r="AJ919" s="65"/>
      <c r="AK919" s="65"/>
      <c r="AL919" s="65"/>
      <c r="AM919" s="65"/>
      <c r="AN919" s="65"/>
      <c r="AO919" s="65"/>
      <c r="AP919" s="65"/>
      <c r="AQ919" s="65"/>
      <c r="AR919" s="65"/>
      <c r="AS919" s="65"/>
      <c r="AT919" s="65"/>
      <c r="AU919" s="65"/>
      <c r="AV919" s="65"/>
      <c r="AW919" s="65"/>
      <c r="AX919" s="65"/>
      <c r="AY919" s="65"/>
      <c r="AZ919" s="65"/>
      <c r="BA919" s="65"/>
      <c r="BB919" s="65"/>
      <c r="BC919" s="65"/>
      <c r="BD919" s="65"/>
      <c r="BE919" s="65"/>
      <c r="BF919" s="65"/>
    </row>
    <row r="920" spans="1:58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  <c r="AE920" s="65"/>
      <c r="AF920" s="65"/>
      <c r="AG920" s="65"/>
      <c r="AH920" s="65"/>
      <c r="AI920" s="65"/>
      <c r="AJ920" s="65"/>
      <c r="AK920" s="65"/>
      <c r="AL920" s="65"/>
      <c r="AM920" s="65"/>
      <c r="AN920" s="65"/>
      <c r="AO920" s="65"/>
      <c r="AP920" s="65"/>
      <c r="AQ920" s="65"/>
      <c r="AR920" s="65"/>
      <c r="AS920" s="65"/>
      <c r="AT920" s="65"/>
      <c r="AU920" s="65"/>
      <c r="AV920" s="65"/>
      <c r="AW920" s="65"/>
      <c r="AX920" s="65"/>
      <c r="AY920" s="65"/>
      <c r="AZ920" s="65"/>
      <c r="BA920" s="65"/>
      <c r="BB920" s="65"/>
      <c r="BC920" s="65"/>
      <c r="BD920" s="65"/>
      <c r="BE920" s="65"/>
      <c r="BF920" s="65"/>
    </row>
    <row r="921" spans="1:58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  <c r="AE921" s="65"/>
      <c r="AF921" s="65"/>
      <c r="AG921" s="65"/>
      <c r="AH921" s="65"/>
      <c r="AI921" s="65"/>
      <c r="AJ921" s="65"/>
      <c r="AK921" s="65"/>
      <c r="AL921" s="65"/>
      <c r="AM921" s="65"/>
      <c r="AN921" s="65"/>
      <c r="AO921" s="65"/>
      <c r="AP921" s="65"/>
      <c r="AQ921" s="65"/>
      <c r="AR921" s="65"/>
      <c r="AS921" s="65"/>
      <c r="AT921" s="65"/>
      <c r="AU921" s="65"/>
      <c r="AV921" s="65"/>
      <c r="AW921" s="65"/>
      <c r="AX921" s="65"/>
      <c r="AY921" s="65"/>
      <c r="AZ921" s="65"/>
      <c r="BA921" s="65"/>
      <c r="BB921" s="65"/>
      <c r="BC921" s="65"/>
      <c r="BD921" s="65"/>
      <c r="BE921" s="65"/>
      <c r="BF921" s="65"/>
    </row>
    <row r="922" spans="1:58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  <c r="AE922" s="65"/>
      <c r="AF922" s="65"/>
      <c r="AG922" s="65"/>
      <c r="AH922" s="65"/>
      <c r="AI922" s="65"/>
      <c r="AJ922" s="65"/>
      <c r="AK922" s="65"/>
      <c r="AL922" s="65"/>
      <c r="AM922" s="65"/>
      <c r="AN922" s="65"/>
      <c r="AO922" s="65"/>
      <c r="AP922" s="65"/>
      <c r="AQ922" s="65"/>
      <c r="AR922" s="65"/>
      <c r="AS922" s="65"/>
      <c r="AT922" s="65"/>
      <c r="AU922" s="65"/>
      <c r="AV922" s="65"/>
      <c r="AW922" s="65"/>
      <c r="AX922" s="65"/>
      <c r="AY922" s="65"/>
      <c r="AZ922" s="65"/>
      <c r="BA922" s="65"/>
      <c r="BB922" s="65"/>
      <c r="BC922" s="65"/>
      <c r="BD922" s="65"/>
      <c r="BE922" s="65"/>
      <c r="BF922" s="65"/>
    </row>
    <row r="923" spans="1:58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  <c r="AE923" s="65"/>
      <c r="AF923" s="65"/>
      <c r="AG923" s="65"/>
      <c r="AH923" s="65"/>
      <c r="AI923" s="65"/>
      <c r="AJ923" s="65"/>
      <c r="AK923" s="65"/>
      <c r="AL923" s="65"/>
      <c r="AM923" s="65"/>
      <c r="AN923" s="65"/>
      <c r="AO923" s="65"/>
      <c r="AP923" s="65"/>
      <c r="AQ923" s="65"/>
      <c r="AR923" s="65"/>
      <c r="AS923" s="65"/>
      <c r="AT923" s="65"/>
      <c r="AU923" s="65"/>
      <c r="AV923" s="65"/>
      <c r="AW923" s="65"/>
      <c r="AX923" s="65"/>
      <c r="AY923" s="65"/>
      <c r="AZ923" s="65"/>
      <c r="BA923" s="65"/>
      <c r="BB923" s="65"/>
      <c r="BC923" s="65"/>
      <c r="BD923" s="65"/>
      <c r="BE923" s="65"/>
      <c r="BF923" s="65"/>
    </row>
    <row r="924" spans="1:58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  <c r="AE924" s="65"/>
      <c r="AF924" s="65"/>
      <c r="AG924" s="65"/>
      <c r="AH924" s="65"/>
      <c r="AI924" s="65"/>
      <c r="AJ924" s="65"/>
      <c r="AK924" s="65"/>
      <c r="AL924" s="65"/>
      <c r="AM924" s="65"/>
      <c r="AN924" s="65"/>
      <c r="AO924" s="65"/>
      <c r="AP924" s="65"/>
      <c r="AQ924" s="65"/>
      <c r="AR924" s="65"/>
      <c r="AS924" s="65"/>
      <c r="AT924" s="65"/>
      <c r="AU924" s="65"/>
      <c r="AV924" s="65"/>
      <c r="AW924" s="65"/>
      <c r="AX924" s="65"/>
      <c r="AY924" s="65"/>
      <c r="AZ924" s="65"/>
      <c r="BA924" s="65"/>
      <c r="BB924" s="65"/>
      <c r="BC924" s="65"/>
      <c r="BD924" s="65"/>
      <c r="BE924" s="65"/>
      <c r="BF924" s="65"/>
    </row>
    <row r="925" spans="1:58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  <c r="AE925" s="65"/>
      <c r="AF925" s="65"/>
      <c r="AG925" s="65"/>
      <c r="AH925" s="65"/>
      <c r="AI925" s="65"/>
      <c r="AJ925" s="65"/>
      <c r="AK925" s="65"/>
      <c r="AL925" s="65"/>
      <c r="AM925" s="65"/>
      <c r="AN925" s="65"/>
      <c r="AO925" s="65"/>
      <c r="AP925" s="65"/>
      <c r="AQ925" s="65"/>
      <c r="AR925" s="65"/>
      <c r="AS925" s="65"/>
      <c r="AT925" s="65"/>
      <c r="AU925" s="65"/>
      <c r="AV925" s="65"/>
      <c r="AW925" s="65"/>
      <c r="AX925" s="65"/>
      <c r="AY925" s="65"/>
      <c r="AZ925" s="65"/>
      <c r="BA925" s="65"/>
      <c r="BB925" s="65"/>
      <c r="BC925" s="65"/>
      <c r="BD925" s="65"/>
      <c r="BE925" s="65"/>
      <c r="BF925" s="65"/>
    </row>
    <row r="926" spans="1:58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  <c r="AE926" s="65"/>
      <c r="AF926" s="65"/>
      <c r="AG926" s="65"/>
      <c r="AH926" s="65"/>
      <c r="AI926" s="65"/>
      <c r="AJ926" s="65"/>
      <c r="AK926" s="65"/>
      <c r="AL926" s="65"/>
      <c r="AM926" s="65"/>
      <c r="AN926" s="65"/>
      <c r="AO926" s="65"/>
      <c r="AP926" s="65"/>
      <c r="AQ926" s="65"/>
      <c r="AR926" s="65"/>
      <c r="AS926" s="65"/>
      <c r="AT926" s="65"/>
      <c r="AU926" s="65"/>
      <c r="AV926" s="65"/>
      <c r="AW926" s="65"/>
      <c r="AX926" s="65"/>
      <c r="AY926" s="65"/>
      <c r="AZ926" s="65"/>
      <c r="BA926" s="65"/>
      <c r="BB926" s="65"/>
      <c r="BC926" s="65"/>
      <c r="BD926" s="65"/>
      <c r="BE926" s="65"/>
      <c r="BF926" s="65"/>
    </row>
    <row r="927" spans="1:58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  <c r="AE927" s="65"/>
      <c r="AF927" s="65"/>
      <c r="AG927" s="65"/>
      <c r="AH927" s="65"/>
      <c r="AI927" s="65"/>
      <c r="AJ927" s="65"/>
      <c r="AK927" s="65"/>
      <c r="AL927" s="65"/>
      <c r="AM927" s="65"/>
      <c r="AN927" s="65"/>
      <c r="AO927" s="65"/>
      <c r="AP927" s="65"/>
      <c r="AQ927" s="65"/>
      <c r="AR927" s="65"/>
      <c r="AS927" s="65"/>
      <c r="AT927" s="65"/>
      <c r="AU927" s="65"/>
      <c r="AV927" s="65"/>
      <c r="AW927" s="65"/>
      <c r="AX927" s="65"/>
      <c r="AY927" s="65"/>
      <c r="AZ927" s="65"/>
      <c r="BA927" s="65"/>
      <c r="BB927" s="65"/>
      <c r="BC927" s="65"/>
      <c r="BD927" s="65"/>
      <c r="BE927" s="65"/>
      <c r="BF927" s="65"/>
    </row>
    <row r="928" spans="1:58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  <c r="AE928" s="65"/>
      <c r="AF928" s="65"/>
      <c r="AG928" s="65"/>
      <c r="AH928" s="65"/>
      <c r="AI928" s="65"/>
      <c r="AJ928" s="65"/>
      <c r="AK928" s="65"/>
      <c r="AL928" s="65"/>
      <c r="AM928" s="65"/>
      <c r="AN928" s="65"/>
      <c r="AO928" s="65"/>
      <c r="AP928" s="65"/>
      <c r="AQ928" s="65"/>
      <c r="AR928" s="65"/>
      <c r="AS928" s="65"/>
      <c r="AT928" s="65"/>
      <c r="AU928" s="65"/>
      <c r="AV928" s="65"/>
      <c r="AW928" s="65"/>
      <c r="AX928" s="65"/>
      <c r="AY928" s="65"/>
      <c r="AZ928" s="65"/>
      <c r="BA928" s="65"/>
      <c r="BB928" s="65"/>
      <c r="BC928" s="65"/>
      <c r="BD928" s="65"/>
      <c r="BE928" s="65"/>
      <c r="BF928" s="65"/>
    </row>
    <row r="929" spans="1:58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  <c r="AE929" s="65"/>
      <c r="AF929" s="65"/>
      <c r="AG929" s="65"/>
      <c r="AH929" s="65"/>
      <c r="AI929" s="65"/>
      <c r="AJ929" s="65"/>
      <c r="AK929" s="65"/>
      <c r="AL929" s="65"/>
      <c r="AM929" s="65"/>
      <c r="AN929" s="65"/>
      <c r="AO929" s="65"/>
      <c r="AP929" s="65"/>
      <c r="AQ929" s="65"/>
      <c r="AR929" s="65"/>
      <c r="AS929" s="65"/>
      <c r="AT929" s="65"/>
      <c r="AU929" s="65"/>
      <c r="AV929" s="65"/>
      <c r="AW929" s="65"/>
      <c r="AX929" s="65"/>
      <c r="AY929" s="65"/>
      <c r="AZ929" s="65"/>
      <c r="BA929" s="65"/>
      <c r="BB929" s="65"/>
      <c r="BC929" s="65"/>
      <c r="BD929" s="65"/>
      <c r="BE929" s="65"/>
      <c r="BF929" s="65"/>
    </row>
    <row r="930" spans="1:58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  <c r="AE930" s="65"/>
      <c r="AF930" s="65"/>
      <c r="AG930" s="65"/>
      <c r="AH930" s="65"/>
      <c r="AI930" s="65"/>
      <c r="AJ930" s="65"/>
      <c r="AK930" s="65"/>
      <c r="AL930" s="65"/>
      <c r="AM930" s="65"/>
      <c r="AN930" s="65"/>
      <c r="AO930" s="65"/>
      <c r="AP930" s="65"/>
      <c r="AQ930" s="65"/>
      <c r="AR930" s="65"/>
      <c r="AS930" s="65"/>
      <c r="AT930" s="65"/>
      <c r="AU930" s="65"/>
      <c r="AV930" s="65"/>
      <c r="AW930" s="65"/>
      <c r="AX930" s="65"/>
      <c r="AY930" s="65"/>
      <c r="AZ930" s="65"/>
      <c r="BA930" s="65"/>
      <c r="BB930" s="65"/>
      <c r="BC930" s="65"/>
      <c r="BD930" s="65"/>
      <c r="BE930" s="65"/>
      <c r="BF930" s="65"/>
    </row>
    <row r="931" spans="1:58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  <c r="AE931" s="65"/>
      <c r="AF931" s="65"/>
      <c r="AG931" s="65"/>
      <c r="AH931" s="65"/>
      <c r="AI931" s="65"/>
      <c r="AJ931" s="65"/>
      <c r="AK931" s="65"/>
      <c r="AL931" s="65"/>
      <c r="AM931" s="65"/>
      <c r="AN931" s="65"/>
      <c r="AO931" s="65"/>
      <c r="AP931" s="65"/>
      <c r="AQ931" s="65"/>
      <c r="AR931" s="65"/>
      <c r="AS931" s="65"/>
      <c r="AT931" s="65"/>
      <c r="AU931" s="65"/>
      <c r="AV931" s="65"/>
      <c r="AW931" s="65"/>
      <c r="AX931" s="65"/>
      <c r="AY931" s="65"/>
      <c r="AZ931" s="65"/>
      <c r="BA931" s="65"/>
      <c r="BB931" s="65"/>
      <c r="BC931" s="65"/>
      <c r="BD931" s="65"/>
      <c r="BE931" s="65"/>
      <c r="BF931" s="65"/>
    </row>
    <row r="932" spans="1:58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  <c r="AE932" s="65"/>
      <c r="AF932" s="65"/>
      <c r="AG932" s="65"/>
      <c r="AH932" s="65"/>
      <c r="AI932" s="65"/>
      <c r="AJ932" s="65"/>
      <c r="AK932" s="65"/>
      <c r="AL932" s="65"/>
      <c r="AM932" s="65"/>
      <c r="AN932" s="65"/>
      <c r="AO932" s="65"/>
      <c r="AP932" s="65"/>
      <c r="AQ932" s="65"/>
      <c r="AR932" s="65"/>
      <c r="AS932" s="65"/>
      <c r="AT932" s="65"/>
      <c r="AU932" s="65"/>
      <c r="AV932" s="65"/>
      <c r="AW932" s="65"/>
      <c r="AX932" s="65"/>
      <c r="AY932" s="65"/>
      <c r="AZ932" s="65"/>
      <c r="BA932" s="65"/>
      <c r="BB932" s="65"/>
      <c r="BC932" s="65"/>
      <c r="BD932" s="65"/>
      <c r="BE932" s="65"/>
      <c r="BF932" s="65"/>
    </row>
    <row r="933" spans="1:58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  <c r="AE933" s="65"/>
      <c r="AF933" s="65"/>
      <c r="AG933" s="65"/>
      <c r="AH933" s="65"/>
      <c r="AI933" s="65"/>
      <c r="AJ933" s="65"/>
      <c r="AK933" s="65"/>
      <c r="AL933" s="65"/>
      <c r="AM933" s="65"/>
      <c r="AN933" s="65"/>
      <c r="AO933" s="65"/>
      <c r="AP933" s="65"/>
      <c r="AQ933" s="65"/>
      <c r="AR933" s="65"/>
      <c r="AS933" s="65"/>
      <c r="AT933" s="65"/>
      <c r="AU933" s="65"/>
      <c r="AV933" s="65"/>
      <c r="AW933" s="65"/>
      <c r="AX933" s="65"/>
      <c r="AY933" s="65"/>
      <c r="AZ933" s="65"/>
      <c r="BA933" s="65"/>
      <c r="BB933" s="65"/>
      <c r="BC933" s="65"/>
      <c r="BD933" s="65"/>
      <c r="BE933" s="65"/>
      <c r="BF933" s="65"/>
    </row>
    <row r="934" spans="1:58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  <c r="AE934" s="65"/>
      <c r="AF934" s="65"/>
      <c r="AG934" s="65"/>
      <c r="AH934" s="65"/>
      <c r="AI934" s="65"/>
      <c r="AJ934" s="65"/>
      <c r="AK934" s="65"/>
      <c r="AL934" s="65"/>
      <c r="AM934" s="65"/>
      <c r="AN934" s="65"/>
      <c r="AO934" s="65"/>
      <c r="AP934" s="65"/>
      <c r="AQ934" s="65"/>
      <c r="AR934" s="65"/>
      <c r="AS934" s="65"/>
      <c r="AT934" s="65"/>
      <c r="AU934" s="65"/>
      <c r="AV934" s="65"/>
      <c r="AW934" s="65"/>
      <c r="AX934" s="65"/>
      <c r="AY934" s="65"/>
      <c r="AZ934" s="65"/>
      <c r="BA934" s="65"/>
      <c r="BB934" s="65"/>
      <c r="BC934" s="65"/>
      <c r="BD934" s="65"/>
      <c r="BE934" s="65"/>
      <c r="BF934" s="65"/>
    </row>
    <row r="935" spans="1:58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  <c r="AE935" s="65"/>
      <c r="AF935" s="65"/>
      <c r="AG935" s="65"/>
      <c r="AH935" s="65"/>
      <c r="AI935" s="65"/>
      <c r="AJ935" s="65"/>
      <c r="AK935" s="65"/>
      <c r="AL935" s="65"/>
      <c r="AM935" s="65"/>
      <c r="AN935" s="65"/>
      <c r="AO935" s="65"/>
      <c r="AP935" s="65"/>
      <c r="AQ935" s="65"/>
      <c r="AR935" s="65"/>
      <c r="AS935" s="65"/>
      <c r="AT935" s="65"/>
      <c r="AU935" s="65"/>
      <c r="AV935" s="65"/>
      <c r="AW935" s="65"/>
      <c r="AX935" s="65"/>
      <c r="AY935" s="65"/>
      <c r="AZ935" s="65"/>
      <c r="BA935" s="65"/>
      <c r="BB935" s="65"/>
      <c r="BC935" s="65"/>
      <c r="BD935" s="65"/>
      <c r="BE935" s="65"/>
      <c r="BF935" s="65"/>
    </row>
    <row r="936" spans="1:58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  <c r="AE936" s="65"/>
      <c r="AF936" s="65"/>
      <c r="AG936" s="65"/>
      <c r="AH936" s="65"/>
      <c r="AI936" s="65"/>
      <c r="AJ936" s="65"/>
      <c r="AK936" s="65"/>
      <c r="AL936" s="65"/>
      <c r="AM936" s="65"/>
      <c r="AN936" s="65"/>
      <c r="AO936" s="65"/>
      <c r="AP936" s="65"/>
      <c r="AQ936" s="65"/>
      <c r="AR936" s="65"/>
      <c r="AS936" s="65"/>
      <c r="AT936" s="65"/>
      <c r="AU936" s="65"/>
      <c r="AV936" s="65"/>
      <c r="AW936" s="65"/>
      <c r="AX936" s="65"/>
      <c r="AY936" s="65"/>
      <c r="AZ936" s="65"/>
      <c r="BA936" s="65"/>
      <c r="BB936" s="65"/>
      <c r="BC936" s="65"/>
      <c r="BD936" s="65"/>
      <c r="BE936" s="65"/>
      <c r="BF936" s="65"/>
    </row>
    <row r="937" spans="1:58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  <c r="AE937" s="65"/>
      <c r="AF937" s="65"/>
      <c r="AG937" s="65"/>
      <c r="AH937" s="65"/>
      <c r="AI937" s="65"/>
      <c r="AJ937" s="65"/>
      <c r="AK937" s="65"/>
      <c r="AL937" s="65"/>
      <c r="AM937" s="65"/>
      <c r="AN937" s="65"/>
      <c r="AO937" s="65"/>
      <c r="AP937" s="65"/>
      <c r="AQ937" s="65"/>
      <c r="AR937" s="65"/>
      <c r="AS937" s="65"/>
      <c r="AT937" s="65"/>
      <c r="AU937" s="65"/>
      <c r="AV937" s="65"/>
      <c r="AW937" s="65"/>
      <c r="AX937" s="65"/>
      <c r="AY937" s="65"/>
      <c r="AZ937" s="65"/>
      <c r="BA937" s="65"/>
      <c r="BB937" s="65"/>
      <c r="BC937" s="65"/>
      <c r="BD937" s="65"/>
      <c r="BE937" s="65"/>
      <c r="BF937" s="65"/>
    </row>
    <row r="938" spans="1:58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  <c r="AE938" s="65"/>
      <c r="AF938" s="65"/>
      <c r="AG938" s="65"/>
      <c r="AH938" s="65"/>
      <c r="AI938" s="65"/>
      <c r="AJ938" s="65"/>
      <c r="AK938" s="65"/>
      <c r="AL938" s="65"/>
      <c r="AM938" s="65"/>
      <c r="AN938" s="65"/>
      <c r="AO938" s="65"/>
      <c r="AP938" s="65"/>
      <c r="AQ938" s="65"/>
      <c r="AR938" s="65"/>
      <c r="AS938" s="65"/>
      <c r="AT938" s="65"/>
      <c r="AU938" s="65"/>
      <c r="AV938" s="65"/>
      <c r="AW938" s="65"/>
      <c r="AX938" s="65"/>
      <c r="AY938" s="65"/>
      <c r="AZ938" s="65"/>
      <c r="BA938" s="65"/>
      <c r="BB938" s="65"/>
      <c r="BC938" s="65"/>
      <c r="BD938" s="65"/>
      <c r="BE938" s="65"/>
      <c r="BF938" s="65"/>
    </row>
    <row r="939" spans="1:58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  <c r="AE939" s="65"/>
      <c r="AF939" s="65"/>
      <c r="AG939" s="65"/>
      <c r="AH939" s="65"/>
      <c r="AI939" s="65"/>
      <c r="AJ939" s="65"/>
      <c r="AK939" s="65"/>
      <c r="AL939" s="65"/>
      <c r="AM939" s="65"/>
      <c r="AN939" s="65"/>
      <c r="AO939" s="65"/>
      <c r="AP939" s="65"/>
      <c r="AQ939" s="65"/>
      <c r="AR939" s="65"/>
      <c r="AS939" s="65"/>
      <c r="AT939" s="65"/>
      <c r="AU939" s="65"/>
      <c r="AV939" s="65"/>
      <c r="AW939" s="65"/>
      <c r="AX939" s="65"/>
      <c r="AY939" s="65"/>
      <c r="AZ939" s="65"/>
      <c r="BA939" s="65"/>
      <c r="BB939" s="65"/>
      <c r="BC939" s="65"/>
      <c r="BD939" s="65"/>
      <c r="BE939" s="65"/>
      <c r="BF939" s="65"/>
    </row>
    <row r="940" spans="1:58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  <c r="AE940" s="65"/>
      <c r="AF940" s="65"/>
      <c r="AG940" s="65"/>
      <c r="AH940" s="65"/>
      <c r="AI940" s="65"/>
      <c r="AJ940" s="65"/>
      <c r="AK940" s="65"/>
      <c r="AL940" s="65"/>
      <c r="AM940" s="65"/>
      <c r="AN940" s="65"/>
      <c r="AO940" s="65"/>
      <c r="AP940" s="65"/>
      <c r="AQ940" s="65"/>
      <c r="AR940" s="65"/>
      <c r="AS940" s="65"/>
      <c r="AT940" s="65"/>
      <c r="AU940" s="65"/>
      <c r="AV940" s="65"/>
      <c r="AW940" s="65"/>
      <c r="AX940" s="65"/>
      <c r="AY940" s="65"/>
      <c r="AZ940" s="65"/>
      <c r="BA940" s="65"/>
      <c r="BB940" s="65"/>
      <c r="BC940" s="65"/>
      <c r="BD940" s="65"/>
      <c r="BE940" s="65"/>
      <c r="BF940" s="65"/>
    </row>
    <row r="941" spans="1:58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  <c r="AE941" s="65"/>
      <c r="AF941" s="65"/>
      <c r="AG941" s="65"/>
      <c r="AH941" s="65"/>
      <c r="AI941" s="65"/>
      <c r="AJ941" s="65"/>
      <c r="AK941" s="65"/>
      <c r="AL941" s="65"/>
      <c r="AM941" s="65"/>
      <c r="AN941" s="65"/>
      <c r="AO941" s="65"/>
      <c r="AP941" s="65"/>
      <c r="AQ941" s="65"/>
      <c r="AR941" s="65"/>
      <c r="AS941" s="65"/>
      <c r="AT941" s="65"/>
      <c r="AU941" s="65"/>
      <c r="AV941" s="65"/>
      <c r="AW941" s="65"/>
      <c r="AX941" s="65"/>
      <c r="AY941" s="65"/>
      <c r="AZ941" s="65"/>
      <c r="BA941" s="65"/>
      <c r="BB941" s="65"/>
      <c r="BC941" s="65"/>
      <c r="BD941" s="65"/>
      <c r="BE941" s="65"/>
      <c r="BF941" s="65"/>
    </row>
    <row r="942" spans="1:58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  <c r="AE942" s="65"/>
      <c r="AF942" s="65"/>
      <c r="AG942" s="65"/>
      <c r="AH942" s="65"/>
      <c r="AI942" s="65"/>
      <c r="AJ942" s="65"/>
      <c r="AK942" s="65"/>
      <c r="AL942" s="65"/>
      <c r="AM942" s="65"/>
      <c r="AN942" s="65"/>
      <c r="AO942" s="65"/>
      <c r="AP942" s="65"/>
      <c r="AQ942" s="65"/>
      <c r="AR942" s="65"/>
      <c r="AS942" s="65"/>
      <c r="AT942" s="65"/>
      <c r="AU942" s="65"/>
      <c r="AV942" s="65"/>
      <c r="AW942" s="65"/>
      <c r="AX942" s="65"/>
      <c r="AY942" s="65"/>
      <c r="AZ942" s="65"/>
      <c r="BA942" s="65"/>
      <c r="BB942" s="65"/>
      <c r="BC942" s="65"/>
      <c r="BD942" s="65"/>
      <c r="BE942" s="65"/>
      <c r="BF942" s="65"/>
    </row>
    <row r="943" spans="1:58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  <c r="AE943" s="65"/>
      <c r="AF943" s="65"/>
      <c r="AG943" s="65"/>
      <c r="AH943" s="65"/>
      <c r="AI943" s="65"/>
      <c r="AJ943" s="65"/>
      <c r="AK943" s="65"/>
      <c r="AL943" s="65"/>
      <c r="AM943" s="65"/>
      <c r="AN943" s="65"/>
      <c r="AO943" s="65"/>
      <c r="AP943" s="65"/>
      <c r="AQ943" s="65"/>
      <c r="AR943" s="65"/>
      <c r="AS943" s="65"/>
      <c r="AT943" s="65"/>
      <c r="AU943" s="65"/>
      <c r="AV943" s="65"/>
      <c r="AW943" s="65"/>
      <c r="AX943" s="65"/>
      <c r="AY943" s="65"/>
      <c r="AZ943" s="65"/>
      <c r="BA943" s="65"/>
      <c r="BB943" s="65"/>
      <c r="BC943" s="65"/>
      <c r="BD943" s="65"/>
      <c r="BE943" s="65"/>
      <c r="BF943" s="65"/>
    </row>
    <row r="944" spans="1:58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  <c r="AE944" s="65"/>
      <c r="AF944" s="65"/>
      <c r="AG944" s="65"/>
      <c r="AH944" s="65"/>
      <c r="AI944" s="65"/>
      <c r="AJ944" s="65"/>
      <c r="AK944" s="65"/>
      <c r="AL944" s="65"/>
      <c r="AM944" s="65"/>
      <c r="AN944" s="65"/>
      <c r="AO944" s="65"/>
      <c r="AP944" s="65"/>
      <c r="AQ944" s="65"/>
      <c r="AR944" s="65"/>
      <c r="AS944" s="65"/>
      <c r="AT944" s="65"/>
      <c r="AU944" s="65"/>
      <c r="AV944" s="65"/>
      <c r="AW944" s="65"/>
      <c r="AX944" s="65"/>
      <c r="AY944" s="65"/>
      <c r="AZ944" s="65"/>
      <c r="BA944" s="65"/>
      <c r="BB944" s="65"/>
      <c r="BC944" s="65"/>
      <c r="BD944" s="65"/>
      <c r="BE944" s="65"/>
      <c r="BF944" s="65"/>
    </row>
    <row r="945" spans="1:58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  <c r="AE945" s="65"/>
      <c r="AF945" s="65"/>
      <c r="AG945" s="65"/>
      <c r="AH945" s="65"/>
      <c r="AI945" s="65"/>
      <c r="AJ945" s="65"/>
      <c r="AK945" s="65"/>
      <c r="AL945" s="65"/>
      <c r="AM945" s="65"/>
      <c r="AN945" s="65"/>
      <c r="AO945" s="65"/>
      <c r="AP945" s="65"/>
      <c r="AQ945" s="65"/>
      <c r="AR945" s="65"/>
      <c r="AS945" s="65"/>
      <c r="AT945" s="65"/>
      <c r="AU945" s="65"/>
      <c r="AV945" s="65"/>
      <c r="AW945" s="65"/>
      <c r="AX945" s="65"/>
      <c r="AY945" s="65"/>
      <c r="AZ945" s="65"/>
      <c r="BA945" s="65"/>
      <c r="BB945" s="65"/>
      <c r="BC945" s="65"/>
      <c r="BD945" s="65"/>
      <c r="BE945" s="65"/>
      <c r="BF945" s="65"/>
    </row>
    <row r="946" spans="1:58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  <c r="AE946" s="65"/>
      <c r="AF946" s="65"/>
      <c r="AG946" s="65"/>
      <c r="AH946" s="65"/>
      <c r="AI946" s="65"/>
      <c r="AJ946" s="65"/>
      <c r="AK946" s="65"/>
      <c r="AL946" s="65"/>
      <c r="AM946" s="65"/>
      <c r="AN946" s="65"/>
      <c r="AO946" s="65"/>
      <c r="AP946" s="65"/>
      <c r="AQ946" s="65"/>
      <c r="AR946" s="65"/>
      <c r="AS946" s="65"/>
      <c r="AT946" s="65"/>
      <c r="AU946" s="65"/>
      <c r="AV946" s="65"/>
      <c r="AW946" s="65"/>
      <c r="AX946" s="65"/>
      <c r="AY946" s="65"/>
      <c r="AZ946" s="65"/>
      <c r="BA946" s="65"/>
      <c r="BB946" s="65"/>
      <c r="BC946" s="65"/>
      <c r="BD946" s="65"/>
      <c r="BE946" s="65"/>
      <c r="BF946" s="65"/>
    </row>
    <row r="947" spans="1:58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  <c r="AE947" s="65"/>
      <c r="AF947" s="65"/>
      <c r="AG947" s="65"/>
      <c r="AH947" s="65"/>
      <c r="AI947" s="65"/>
      <c r="AJ947" s="65"/>
      <c r="AK947" s="65"/>
      <c r="AL947" s="65"/>
      <c r="AM947" s="65"/>
      <c r="AN947" s="65"/>
      <c r="AO947" s="65"/>
      <c r="AP947" s="65"/>
      <c r="AQ947" s="65"/>
      <c r="AR947" s="65"/>
      <c r="AS947" s="65"/>
      <c r="AT947" s="65"/>
      <c r="AU947" s="65"/>
      <c r="AV947" s="65"/>
      <c r="AW947" s="65"/>
      <c r="AX947" s="65"/>
      <c r="AY947" s="65"/>
      <c r="AZ947" s="65"/>
      <c r="BA947" s="65"/>
      <c r="BB947" s="65"/>
      <c r="BC947" s="65"/>
      <c r="BD947" s="65"/>
      <c r="BE947" s="65"/>
      <c r="BF947" s="65"/>
    </row>
    <row r="948" spans="1:58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  <c r="AE948" s="65"/>
      <c r="AF948" s="65"/>
      <c r="AG948" s="65"/>
      <c r="AH948" s="65"/>
      <c r="AI948" s="65"/>
      <c r="AJ948" s="65"/>
      <c r="AK948" s="65"/>
      <c r="AL948" s="65"/>
      <c r="AM948" s="65"/>
      <c r="AN948" s="65"/>
      <c r="AO948" s="65"/>
      <c r="AP948" s="65"/>
      <c r="AQ948" s="65"/>
      <c r="AR948" s="65"/>
      <c r="AS948" s="65"/>
      <c r="AT948" s="65"/>
      <c r="AU948" s="65"/>
      <c r="AV948" s="65"/>
      <c r="AW948" s="65"/>
      <c r="AX948" s="65"/>
      <c r="AY948" s="65"/>
      <c r="AZ948" s="65"/>
      <c r="BA948" s="65"/>
      <c r="BB948" s="65"/>
      <c r="BC948" s="65"/>
      <c r="BD948" s="65"/>
      <c r="BE948" s="65"/>
      <c r="BF948" s="65"/>
    </row>
    <row r="949" spans="1:58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  <c r="AE949" s="65"/>
      <c r="AF949" s="65"/>
      <c r="AG949" s="65"/>
      <c r="AH949" s="65"/>
      <c r="AI949" s="65"/>
      <c r="AJ949" s="65"/>
      <c r="AK949" s="65"/>
      <c r="AL949" s="65"/>
      <c r="AM949" s="65"/>
      <c r="AN949" s="65"/>
      <c r="AO949" s="65"/>
      <c r="AP949" s="65"/>
      <c r="AQ949" s="65"/>
      <c r="AR949" s="65"/>
      <c r="AS949" s="65"/>
      <c r="AT949" s="65"/>
      <c r="AU949" s="65"/>
      <c r="AV949" s="65"/>
      <c r="AW949" s="65"/>
      <c r="AX949" s="65"/>
      <c r="AY949" s="65"/>
      <c r="AZ949" s="65"/>
      <c r="BA949" s="65"/>
      <c r="BB949" s="65"/>
      <c r="BC949" s="65"/>
      <c r="BD949" s="65"/>
      <c r="BE949" s="65"/>
      <c r="BF949" s="65"/>
    </row>
    <row r="950" spans="1:58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  <c r="AE950" s="65"/>
      <c r="AF950" s="65"/>
      <c r="AG950" s="65"/>
      <c r="AH950" s="65"/>
      <c r="AI950" s="65"/>
      <c r="AJ950" s="65"/>
      <c r="AK950" s="65"/>
      <c r="AL950" s="65"/>
      <c r="AM950" s="65"/>
      <c r="AN950" s="65"/>
      <c r="AO950" s="65"/>
      <c r="AP950" s="65"/>
      <c r="AQ950" s="65"/>
      <c r="AR950" s="65"/>
      <c r="AS950" s="65"/>
      <c r="AT950" s="65"/>
      <c r="AU950" s="65"/>
      <c r="AV950" s="65"/>
      <c r="AW950" s="65"/>
      <c r="AX950" s="65"/>
      <c r="AY950" s="65"/>
      <c r="AZ950" s="65"/>
      <c r="BA950" s="65"/>
      <c r="BB950" s="65"/>
      <c r="BC950" s="65"/>
      <c r="BD950" s="65"/>
      <c r="BE950" s="65"/>
      <c r="BF950" s="65"/>
    </row>
    <row r="951" spans="1:58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  <c r="AE951" s="65"/>
      <c r="AF951" s="65"/>
      <c r="AG951" s="65"/>
      <c r="AH951" s="65"/>
      <c r="AI951" s="65"/>
      <c r="AJ951" s="65"/>
      <c r="AK951" s="65"/>
      <c r="AL951" s="65"/>
      <c r="AM951" s="65"/>
      <c r="AN951" s="65"/>
      <c r="AO951" s="65"/>
      <c r="AP951" s="65"/>
      <c r="AQ951" s="65"/>
      <c r="AR951" s="65"/>
      <c r="AS951" s="65"/>
      <c r="AT951" s="65"/>
      <c r="AU951" s="65"/>
      <c r="AV951" s="65"/>
      <c r="AW951" s="65"/>
      <c r="AX951" s="65"/>
      <c r="AY951" s="65"/>
      <c r="AZ951" s="65"/>
      <c r="BA951" s="65"/>
      <c r="BB951" s="65"/>
      <c r="BC951" s="65"/>
      <c r="BD951" s="65"/>
      <c r="BE951" s="65"/>
      <c r="BF951" s="65"/>
    </row>
    <row r="952" spans="1:58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  <c r="AE952" s="65"/>
      <c r="AF952" s="65"/>
      <c r="AG952" s="65"/>
      <c r="AH952" s="65"/>
      <c r="AI952" s="65"/>
      <c r="AJ952" s="65"/>
      <c r="AK952" s="65"/>
      <c r="AL952" s="65"/>
      <c r="AM952" s="65"/>
      <c r="AN952" s="65"/>
      <c r="AO952" s="65"/>
      <c r="AP952" s="65"/>
      <c r="AQ952" s="65"/>
      <c r="AR952" s="65"/>
      <c r="AS952" s="65"/>
      <c r="AT952" s="65"/>
      <c r="AU952" s="65"/>
      <c r="AV952" s="65"/>
      <c r="AW952" s="65"/>
      <c r="AX952" s="65"/>
      <c r="AY952" s="65"/>
      <c r="AZ952" s="65"/>
      <c r="BA952" s="65"/>
      <c r="BB952" s="65"/>
      <c r="BC952" s="65"/>
      <c r="BD952" s="65"/>
      <c r="BE952" s="65"/>
      <c r="BF952" s="65"/>
    </row>
    <row r="953" spans="1:58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  <c r="AE953" s="65"/>
      <c r="AF953" s="65"/>
      <c r="AG953" s="65"/>
      <c r="AH953" s="65"/>
      <c r="AI953" s="65"/>
      <c r="AJ953" s="65"/>
      <c r="AK953" s="65"/>
      <c r="AL953" s="65"/>
      <c r="AM953" s="65"/>
      <c r="AN953" s="65"/>
      <c r="AO953" s="65"/>
      <c r="AP953" s="65"/>
      <c r="AQ953" s="65"/>
      <c r="AR953" s="65"/>
      <c r="AS953" s="65"/>
      <c r="AT953" s="65"/>
      <c r="AU953" s="65"/>
      <c r="AV953" s="65"/>
      <c r="AW953" s="65"/>
      <c r="AX953" s="65"/>
      <c r="AY953" s="65"/>
      <c r="AZ953" s="65"/>
      <c r="BA953" s="65"/>
      <c r="BB953" s="65"/>
      <c r="BC953" s="65"/>
      <c r="BD953" s="65"/>
      <c r="BE953" s="65"/>
      <c r="BF953" s="65"/>
    </row>
    <row r="954" spans="1:58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  <c r="AE954" s="65"/>
      <c r="AF954" s="65"/>
      <c r="AG954" s="65"/>
      <c r="AH954" s="65"/>
      <c r="AI954" s="65"/>
      <c r="AJ954" s="65"/>
      <c r="AK954" s="65"/>
      <c r="AL954" s="65"/>
      <c r="AM954" s="65"/>
      <c r="AN954" s="65"/>
      <c r="AO954" s="65"/>
      <c r="AP954" s="65"/>
      <c r="AQ954" s="65"/>
      <c r="AR954" s="65"/>
      <c r="AS954" s="65"/>
      <c r="AT954" s="65"/>
      <c r="AU954" s="65"/>
      <c r="AV954" s="65"/>
      <c r="AW954" s="65"/>
      <c r="AX954" s="65"/>
      <c r="AY954" s="65"/>
      <c r="AZ954" s="65"/>
      <c r="BA954" s="65"/>
      <c r="BB954" s="65"/>
      <c r="BC954" s="65"/>
      <c r="BD954" s="65"/>
      <c r="BE954" s="65"/>
      <c r="BF954" s="65"/>
    </row>
    <row r="955" spans="1:58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  <c r="AE955" s="65"/>
      <c r="AF955" s="65"/>
      <c r="AG955" s="65"/>
      <c r="AH955" s="65"/>
      <c r="AI955" s="65"/>
      <c r="AJ955" s="65"/>
      <c r="AK955" s="65"/>
      <c r="AL955" s="65"/>
      <c r="AM955" s="65"/>
      <c r="AN955" s="65"/>
      <c r="AO955" s="65"/>
      <c r="AP955" s="65"/>
      <c r="AQ955" s="65"/>
      <c r="AR955" s="65"/>
      <c r="AS955" s="65"/>
      <c r="AT955" s="65"/>
      <c r="AU955" s="65"/>
      <c r="AV955" s="65"/>
      <c r="AW955" s="65"/>
      <c r="AX955" s="65"/>
      <c r="AY955" s="65"/>
      <c r="AZ955" s="65"/>
      <c r="BA955" s="65"/>
      <c r="BB955" s="65"/>
      <c r="BC955" s="65"/>
      <c r="BD955" s="65"/>
      <c r="BE955" s="65"/>
      <c r="BF955" s="65"/>
    </row>
    <row r="956" spans="1:58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  <c r="AE956" s="65"/>
      <c r="AF956" s="65"/>
      <c r="AG956" s="65"/>
      <c r="AH956" s="65"/>
      <c r="AI956" s="65"/>
      <c r="AJ956" s="65"/>
      <c r="AK956" s="65"/>
      <c r="AL956" s="65"/>
      <c r="AM956" s="65"/>
      <c r="AN956" s="65"/>
      <c r="AO956" s="65"/>
      <c r="AP956" s="65"/>
      <c r="AQ956" s="65"/>
      <c r="AR956" s="65"/>
      <c r="AS956" s="65"/>
      <c r="AT956" s="65"/>
      <c r="AU956" s="65"/>
      <c r="AV956" s="65"/>
      <c r="AW956" s="65"/>
      <c r="AX956" s="65"/>
      <c r="AY956" s="65"/>
      <c r="AZ956" s="65"/>
      <c r="BA956" s="65"/>
      <c r="BB956" s="65"/>
      <c r="BC956" s="65"/>
      <c r="BD956" s="65"/>
      <c r="BE956" s="65"/>
      <c r="BF956" s="65"/>
    </row>
    <row r="957" spans="1:58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  <c r="AE957" s="65"/>
      <c r="AF957" s="65"/>
      <c r="AG957" s="65"/>
      <c r="AH957" s="65"/>
      <c r="AI957" s="65"/>
      <c r="AJ957" s="65"/>
      <c r="AK957" s="65"/>
      <c r="AL957" s="65"/>
      <c r="AM957" s="65"/>
      <c r="AN957" s="65"/>
      <c r="AO957" s="65"/>
      <c r="AP957" s="65"/>
      <c r="AQ957" s="65"/>
      <c r="AR957" s="65"/>
      <c r="AS957" s="65"/>
      <c r="AT957" s="65"/>
      <c r="AU957" s="65"/>
      <c r="AV957" s="65"/>
      <c r="AW957" s="65"/>
      <c r="AX957" s="65"/>
      <c r="AY957" s="65"/>
      <c r="AZ957" s="65"/>
      <c r="BA957" s="65"/>
      <c r="BB957" s="65"/>
      <c r="BC957" s="65"/>
      <c r="BD957" s="65"/>
      <c r="BE957" s="65"/>
      <c r="BF957" s="65"/>
    </row>
    <row r="958" spans="1:58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  <c r="AE958" s="65"/>
      <c r="AF958" s="65"/>
      <c r="AG958" s="65"/>
      <c r="AH958" s="65"/>
      <c r="AI958" s="65"/>
      <c r="AJ958" s="65"/>
      <c r="AK958" s="65"/>
      <c r="AL958" s="65"/>
      <c r="AM958" s="65"/>
      <c r="AN958" s="65"/>
      <c r="AO958" s="65"/>
      <c r="AP958" s="65"/>
      <c r="AQ958" s="65"/>
      <c r="AR958" s="65"/>
      <c r="AS958" s="65"/>
      <c r="AT958" s="65"/>
      <c r="AU958" s="65"/>
      <c r="AV958" s="65"/>
      <c r="AW958" s="65"/>
      <c r="AX958" s="65"/>
      <c r="AY958" s="65"/>
      <c r="AZ958" s="65"/>
      <c r="BA958" s="65"/>
      <c r="BB958" s="65"/>
      <c r="BC958" s="65"/>
      <c r="BD958" s="65"/>
      <c r="BE958" s="65"/>
      <c r="BF958" s="65"/>
    </row>
    <row r="959" spans="1:58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  <c r="AE959" s="65"/>
      <c r="AF959" s="65"/>
      <c r="AG959" s="65"/>
      <c r="AH959" s="65"/>
      <c r="AI959" s="65"/>
      <c r="AJ959" s="65"/>
      <c r="AK959" s="65"/>
      <c r="AL959" s="65"/>
      <c r="AM959" s="65"/>
      <c r="AN959" s="65"/>
      <c r="AO959" s="65"/>
      <c r="AP959" s="65"/>
      <c r="AQ959" s="65"/>
      <c r="AR959" s="65"/>
      <c r="AS959" s="65"/>
      <c r="AT959" s="65"/>
      <c r="AU959" s="65"/>
      <c r="AV959" s="65"/>
      <c r="AW959" s="65"/>
      <c r="AX959" s="65"/>
      <c r="AY959" s="65"/>
      <c r="AZ959" s="65"/>
      <c r="BA959" s="65"/>
      <c r="BB959" s="65"/>
      <c r="BC959" s="65"/>
      <c r="BD959" s="65"/>
      <c r="BE959" s="65"/>
      <c r="BF959" s="65"/>
    </row>
    <row r="960" spans="1:58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  <c r="AE960" s="65"/>
      <c r="AF960" s="65"/>
      <c r="AG960" s="65"/>
      <c r="AH960" s="65"/>
      <c r="AI960" s="65"/>
      <c r="AJ960" s="65"/>
      <c r="AK960" s="65"/>
      <c r="AL960" s="65"/>
      <c r="AM960" s="65"/>
      <c r="AN960" s="65"/>
      <c r="AO960" s="65"/>
      <c r="AP960" s="65"/>
      <c r="AQ960" s="65"/>
      <c r="AR960" s="65"/>
      <c r="AS960" s="65"/>
      <c r="AT960" s="65"/>
      <c r="AU960" s="65"/>
      <c r="AV960" s="65"/>
      <c r="AW960" s="65"/>
      <c r="AX960" s="65"/>
      <c r="AY960" s="65"/>
      <c r="AZ960" s="65"/>
      <c r="BA960" s="65"/>
      <c r="BB960" s="65"/>
      <c r="BC960" s="65"/>
      <c r="BD960" s="65"/>
      <c r="BE960" s="65"/>
      <c r="BF960" s="65"/>
    </row>
    <row r="961" spans="1:58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  <c r="AE961" s="65"/>
      <c r="AF961" s="65"/>
      <c r="AG961" s="65"/>
      <c r="AH961" s="65"/>
      <c r="AI961" s="65"/>
      <c r="AJ961" s="65"/>
      <c r="AK961" s="65"/>
      <c r="AL961" s="65"/>
      <c r="AM961" s="65"/>
      <c r="AN961" s="65"/>
      <c r="AO961" s="65"/>
      <c r="AP961" s="65"/>
      <c r="AQ961" s="65"/>
      <c r="AR961" s="65"/>
      <c r="AS961" s="65"/>
      <c r="AT961" s="65"/>
      <c r="AU961" s="65"/>
      <c r="AV961" s="65"/>
      <c r="AW961" s="65"/>
      <c r="AX961" s="65"/>
      <c r="AY961" s="65"/>
      <c r="AZ961" s="65"/>
      <c r="BA961" s="65"/>
      <c r="BB961" s="65"/>
      <c r="BC961" s="65"/>
      <c r="BD961" s="65"/>
      <c r="BE961" s="65"/>
      <c r="BF961" s="65"/>
    </row>
    <row r="962" spans="1:58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  <c r="AE962" s="65"/>
      <c r="AF962" s="65"/>
      <c r="AG962" s="65"/>
      <c r="AH962" s="65"/>
      <c r="AI962" s="65"/>
      <c r="AJ962" s="65"/>
      <c r="AK962" s="65"/>
      <c r="AL962" s="65"/>
      <c r="AM962" s="65"/>
      <c r="AN962" s="65"/>
      <c r="AO962" s="65"/>
      <c r="AP962" s="65"/>
      <c r="AQ962" s="65"/>
      <c r="AR962" s="65"/>
      <c r="AS962" s="65"/>
      <c r="AT962" s="65"/>
      <c r="AU962" s="65"/>
      <c r="AV962" s="65"/>
      <c r="AW962" s="65"/>
      <c r="AX962" s="65"/>
      <c r="AY962" s="65"/>
      <c r="AZ962" s="65"/>
      <c r="BA962" s="65"/>
      <c r="BB962" s="65"/>
      <c r="BC962" s="65"/>
      <c r="BD962" s="65"/>
      <c r="BE962" s="65"/>
      <c r="BF962" s="65"/>
    </row>
    <row r="963" spans="1:58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  <c r="AE963" s="65"/>
      <c r="AF963" s="65"/>
      <c r="AG963" s="65"/>
      <c r="AH963" s="65"/>
      <c r="AI963" s="65"/>
      <c r="AJ963" s="65"/>
      <c r="AK963" s="65"/>
      <c r="AL963" s="65"/>
      <c r="AM963" s="65"/>
      <c r="AN963" s="65"/>
      <c r="AO963" s="65"/>
      <c r="AP963" s="65"/>
      <c r="AQ963" s="65"/>
      <c r="AR963" s="65"/>
      <c r="AS963" s="65"/>
      <c r="AT963" s="65"/>
      <c r="AU963" s="65"/>
      <c r="AV963" s="65"/>
      <c r="AW963" s="65"/>
      <c r="AX963" s="65"/>
      <c r="AY963" s="65"/>
      <c r="AZ963" s="65"/>
      <c r="BA963" s="65"/>
      <c r="BB963" s="65"/>
      <c r="BC963" s="65"/>
      <c r="BD963" s="65"/>
      <c r="BE963" s="65"/>
      <c r="BF963" s="65"/>
    </row>
    <row r="964" spans="1:58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  <c r="AE964" s="65"/>
      <c r="AF964" s="65"/>
      <c r="AG964" s="65"/>
      <c r="AH964" s="65"/>
      <c r="AI964" s="65"/>
      <c r="AJ964" s="65"/>
      <c r="AK964" s="65"/>
      <c r="AL964" s="65"/>
      <c r="AM964" s="65"/>
      <c r="AN964" s="65"/>
      <c r="AO964" s="65"/>
      <c r="AP964" s="65"/>
      <c r="AQ964" s="65"/>
      <c r="AR964" s="65"/>
      <c r="AS964" s="65"/>
      <c r="AT964" s="65"/>
      <c r="AU964" s="65"/>
      <c r="AV964" s="65"/>
      <c r="AW964" s="65"/>
      <c r="AX964" s="65"/>
      <c r="AY964" s="65"/>
      <c r="AZ964" s="65"/>
      <c r="BA964" s="65"/>
      <c r="BB964" s="65"/>
      <c r="BC964" s="65"/>
      <c r="BD964" s="65"/>
      <c r="BE964" s="65"/>
      <c r="BF964" s="65"/>
    </row>
    <row r="965" spans="1:58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  <c r="AE965" s="65"/>
      <c r="AF965" s="65"/>
      <c r="AG965" s="65"/>
      <c r="AH965" s="65"/>
      <c r="AI965" s="65"/>
      <c r="AJ965" s="65"/>
      <c r="AK965" s="65"/>
      <c r="AL965" s="65"/>
      <c r="AM965" s="65"/>
      <c r="AN965" s="65"/>
      <c r="AO965" s="65"/>
      <c r="AP965" s="65"/>
      <c r="AQ965" s="65"/>
      <c r="AR965" s="65"/>
      <c r="AS965" s="65"/>
      <c r="AT965" s="65"/>
      <c r="AU965" s="65"/>
      <c r="AV965" s="65"/>
      <c r="AW965" s="65"/>
      <c r="AX965" s="65"/>
      <c r="AY965" s="65"/>
      <c r="AZ965" s="65"/>
      <c r="BA965" s="65"/>
      <c r="BB965" s="65"/>
      <c r="BC965" s="65"/>
      <c r="BD965" s="65"/>
      <c r="BE965" s="65"/>
      <c r="BF965" s="65"/>
    </row>
    <row r="966" spans="1:58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  <c r="AE966" s="65"/>
      <c r="AF966" s="65"/>
      <c r="AG966" s="65"/>
      <c r="AH966" s="65"/>
      <c r="AI966" s="65"/>
      <c r="AJ966" s="65"/>
      <c r="AK966" s="65"/>
      <c r="AL966" s="65"/>
      <c r="AM966" s="65"/>
      <c r="AN966" s="65"/>
      <c r="AO966" s="65"/>
      <c r="AP966" s="65"/>
      <c r="AQ966" s="65"/>
      <c r="AR966" s="65"/>
      <c r="AS966" s="65"/>
      <c r="AT966" s="65"/>
      <c r="AU966" s="65"/>
      <c r="AV966" s="65"/>
      <c r="AW966" s="65"/>
      <c r="AX966" s="65"/>
      <c r="AY966" s="65"/>
      <c r="AZ966" s="65"/>
      <c r="BA966" s="65"/>
      <c r="BB966" s="65"/>
      <c r="BC966" s="65"/>
      <c r="BD966" s="65"/>
      <c r="BE966" s="65"/>
      <c r="BF966" s="65"/>
    </row>
    <row r="967" spans="1:58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5"/>
      <c r="BF967" s="65"/>
    </row>
    <row r="968" spans="1:58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5"/>
      <c r="BF968" s="65"/>
    </row>
    <row r="969" spans="1:58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5"/>
      <c r="BF969" s="65"/>
    </row>
    <row r="970" spans="1:58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</row>
    <row r="971" spans="1:58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</row>
    <row r="972" spans="1:58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  <c r="AE972" s="65"/>
      <c r="AF972" s="65"/>
      <c r="AG972" s="65"/>
      <c r="AH972" s="65"/>
      <c r="AI972" s="65"/>
      <c r="AJ972" s="65"/>
      <c r="AK972" s="65"/>
      <c r="AL972" s="65"/>
      <c r="AM972" s="65"/>
      <c r="AN972" s="65"/>
      <c r="AO972" s="65"/>
      <c r="AP972" s="65"/>
      <c r="AQ972" s="65"/>
      <c r="AR972" s="65"/>
      <c r="AS972" s="65"/>
      <c r="AT972" s="65"/>
      <c r="AU972" s="65"/>
      <c r="AV972" s="65"/>
      <c r="AW972" s="65"/>
      <c r="AX972" s="65"/>
      <c r="AY972" s="65"/>
      <c r="AZ972" s="65"/>
      <c r="BA972" s="65"/>
      <c r="BB972" s="65"/>
      <c r="BC972" s="65"/>
      <c r="BD972" s="65"/>
      <c r="BE972" s="65"/>
      <c r="BF972" s="65"/>
    </row>
    <row r="973" spans="1:58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  <c r="AE973" s="65"/>
      <c r="AF973" s="65"/>
      <c r="AG973" s="65"/>
      <c r="AH973" s="65"/>
      <c r="AI973" s="65"/>
      <c r="AJ973" s="65"/>
      <c r="AK973" s="65"/>
      <c r="AL973" s="65"/>
      <c r="AM973" s="65"/>
      <c r="AN973" s="65"/>
      <c r="AO973" s="65"/>
      <c r="AP973" s="65"/>
      <c r="AQ973" s="65"/>
      <c r="AR973" s="65"/>
      <c r="AS973" s="65"/>
      <c r="AT973" s="65"/>
      <c r="AU973" s="65"/>
      <c r="AV973" s="65"/>
      <c r="AW973" s="65"/>
      <c r="AX973" s="65"/>
      <c r="AY973" s="65"/>
      <c r="AZ973" s="65"/>
      <c r="BA973" s="65"/>
      <c r="BB973" s="65"/>
      <c r="BC973" s="65"/>
      <c r="BD973" s="65"/>
      <c r="BE973" s="65"/>
      <c r="BF973" s="65"/>
    </row>
    <row r="974" spans="1:58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  <c r="AE974" s="65"/>
      <c r="AF974" s="65"/>
      <c r="AG974" s="65"/>
      <c r="AH974" s="65"/>
      <c r="AI974" s="65"/>
      <c r="AJ974" s="65"/>
      <c r="AK974" s="65"/>
      <c r="AL974" s="65"/>
      <c r="AM974" s="65"/>
      <c r="AN974" s="65"/>
      <c r="AO974" s="65"/>
      <c r="AP974" s="65"/>
      <c r="AQ974" s="65"/>
      <c r="AR974" s="65"/>
      <c r="AS974" s="65"/>
      <c r="AT974" s="65"/>
      <c r="AU974" s="65"/>
      <c r="AV974" s="65"/>
      <c r="AW974" s="65"/>
      <c r="AX974" s="65"/>
      <c r="AY974" s="65"/>
      <c r="AZ974" s="65"/>
      <c r="BA974" s="65"/>
      <c r="BB974" s="65"/>
      <c r="BC974" s="65"/>
      <c r="BD974" s="65"/>
      <c r="BE974" s="65"/>
      <c r="BF974" s="65"/>
    </row>
    <row r="975" spans="1:58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  <c r="AE975" s="65"/>
      <c r="AF975" s="65"/>
      <c r="AG975" s="65"/>
      <c r="AH975" s="65"/>
      <c r="AI975" s="65"/>
      <c r="AJ975" s="65"/>
      <c r="AK975" s="65"/>
      <c r="AL975" s="65"/>
      <c r="AM975" s="65"/>
      <c r="AN975" s="65"/>
      <c r="AO975" s="65"/>
      <c r="AP975" s="65"/>
      <c r="AQ975" s="65"/>
      <c r="AR975" s="65"/>
      <c r="AS975" s="65"/>
      <c r="AT975" s="65"/>
      <c r="AU975" s="65"/>
      <c r="AV975" s="65"/>
      <c r="AW975" s="65"/>
      <c r="AX975" s="65"/>
      <c r="AY975" s="65"/>
      <c r="AZ975" s="65"/>
      <c r="BA975" s="65"/>
      <c r="BB975" s="65"/>
      <c r="BC975" s="65"/>
      <c r="BD975" s="65"/>
      <c r="BE975" s="65"/>
      <c r="BF975" s="65"/>
    </row>
    <row r="976" spans="1:58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  <c r="AE976" s="65"/>
      <c r="AF976" s="65"/>
      <c r="AG976" s="65"/>
      <c r="AH976" s="65"/>
      <c r="AI976" s="65"/>
      <c r="AJ976" s="65"/>
      <c r="AK976" s="65"/>
      <c r="AL976" s="65"/>
      <c r="AM976" s="65"/>
      <c r="AN976" s="65"/>
      <c r="AO976" s="65"/>
      <c r="AP976" s="65"/>
      <c r="AQ976" s="65"/>
      <c r="AR976" s="65"/>
      <c r="AS976" s="65"/>
      <c r="AT976" s="65"/>
      <c r="AU976" s="65"/>
      <c r="AV976" s="65"/>
      <c r="AW976" s="65"/>
      <c r="AX976" s="65"/>
      <c r="AY976" s="65"/>
      <c r="AZ976" s="65"/>
      <c r="BA976" s="65"/>
      <c r="BB976" s="65"/>
      <c r="BC976" s="65"/>
      <c r="BD976" s="65"/>
      <c r="BE976" s="65"/>
      <c r="BF976" s="65"/>
    </row>
    <row r="977" spans="1:58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  <c r="AE977" s="65"/>
      <c r="AF977" s="65"/>
      <c r="AG977" s="65"/>
      <c r="AH977" s="65"/>
      <c r="AI977" s="65"/>
      <c r="AJ977" s="65"/>
      <c r="AK977" s="65"/>
      <c r="AL977" s="65"/>
      <c r="AM977" s="65"/>
      <c r="AN977" s="65"/>
      <c r="AO977" s="65"/>
      <c r="AP977" s="65"/>
      <c r="AQ977" s="65"/>
      <c r="AR977" s="65"/>
      <c r="AS977" s="65"/>
      <c r="AT977" s="65"/>
      <c r="AU977" s="65"/>
      <c r="AV977" s="65"/>
      <c r="AW977" s="65"/>
      <c r="AX977" s="65"/>
      <c r="AY977" s="65"/>
      <c r="AZ977" s="65"/>
      <c r="BA977" s="65"/>
      <c r="BB977" s="65"/>
      <c r="BC977" s="65"/>
      <c r="BD977" s="65"/>
      <c r="BE977" s="65"/>
      <c r="BF977" s="65"/>
    </row>
    <row r="978" spans="1:58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  <c r="AE978" s="65"/>
      <c r="AF978" s="65"/>
      <c r="AG978" s="65"/>
      <c r="AH978" s="65"/>
      <c r="AI978" s="65"/>
      <c r="AJ978" s="65"/>
      <c r="AK978" s="65"/>
      <c r="AL978" s="65"/>
      <c r="AM978" s="65"/>
      <c r="AN978" s="65"/>
      <c r="AO978" s="65"/>
      <c r="AP978" s="65"/>
      <c r="AQ978" s="65"/>
      <c r="AR978" s="65"/>
      <c r="AS978" s="65"/>
      <c r="AT978" s="65"/>
      <c r="AU978" s="65"/>
      <c r="AV978" s="65"/>
      <c r="AW978" s="65"/>
      <c r="AX978" s="65"/>
      <c r="AY978" s="65"/>
      <c r="AZ978" s="65"/>
      <c r="BA978" s="65"/>
      <c r="BB978" s="65"/>
      <c r="BC978" s="65"/>
      <c r="BD978" s="65"/>
      <c r="BE978" s="65"/>
      <c r="BF978" s="65"/>
    </row>
    <row r="979" spans="1:58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  <c r="AE979" s="65"/>
      <c r="AF979" s="65"/>
      <c r="AG979" s="65"/>
      <c r="AH979" s="65"/>
      <c r="AI979" s="65"/>
      <c r="AJ979" s="65"/>
      <c r="AK979" s="65"/>
      <c r="AL979" s="65"/>
      <c r="AM979" s="65"/>
      <c r="AN979" s="65"/>
      <c r="AO979" s="65"/>
      <c r="AP979" s="65"/>
      <c r="AQ979" s="65"/>
      <c r="AR979" s="65"/>
      <c r="AS979" s="65"/>
      <c r="AT979" s="65"/>
      <c r="AU979" s="65"/>
      <c r="AV979" s="65"/>
      <c r="AW979" s="65"/>
      <c r="AX979" s="65"/>
      <c r="AY979" s="65"/>
      <c r="AZ979" s="65"/>
      <c r="BA979" s="65"/>
      <c r="BB979" s="65"/>
      <c r="BC979" s="65"/>
      <c r="BD979" s="65"/>
      <c r="BE979" s="65"/>
      <c r="BF979" s="65"/>
    </row>
    <row r="980" spans="1:58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  <c r="AE980" s="65"/>
      <c r="AF980" s="65"/>
      <c r="AG980" s="65"/>
      <c r="AH980" s="65"/>
      <c r="AI980" s="65"/>
      <c r="AJ980" s="65"/>
      <c r="AK980" s="65"/>
      <c r="AL980" s="65"/>
      <c r="AM980" s="65"/>
      <c r="AN980" s="65"/>
      <c r="AO980" s="65"/>
      <c r="AP980" s="65"/>
      <c r="AQ980" s="65"/>
      <c r="AR980" s="65"/>
      <c r="AS980" s="65"/>
      <c r="AT980" s="65"/>
      <c r="AU980" s="65"/>
      <c r="AV980" s="65"/>
      <c r="AW980" s="65"/>
      <c r="AX980" s="65"/>
      <c r="AY980" s="65"/>
      <c r="AZ980" s="65"/>
      <c r="BA980" s="65"/>
      <c r="BB980" s="65"/>
      <c r="BC980" s="65"/>
      <c r="BD980" s="65"/>
      <c r="BE980" s="65"/>
      <c r="BF980" s="65"/>
    </row>
    <row r="981" spans="1:58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  <c r="AE981" s="65"/>
      <c r="AF981" s="65"/>
      <c r="AG981" s="65"/>
      <c r="AH981" s="65"/>
      <c r="AI981" s="65"/>
      <c r="AJ981" s="65"/>
      <c r="AK981" s="65"/>
      <c r="AL981" s="65"/>
      <c r="AM981" s="65"/>
      <c r="AN981" s="65"/>
      <c r="AO981" s="65"/>
      <c r="AP981" s="65"/>
      <c r="AQ981" s="65"/>
      <c r="AR981" s="65"/>
      <c r="AS981" s="65"/>
      <c r="AT981" s="65"/>
      <c r="AU981" s="65"/>
      <c r="AV981" s="65"/>
      <c r="AW981" s="65"/>
      <c r="AX981" s="65"/>
      <c r="AY981" s="65"/>
      <c r="AZ981" s="65"/>
      <c r="BA981" s="65"/>
      <c r="BB981" s="65"/>
      <c r="BC981" s="65"/>
      <c r="BD981" s="65"/>
      <c r="BE981" s="65"/>
      <c r="BF981" s="65"/>
    </row>
    <row r="982" spans="1:58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  <c r="AE982" s="65"/>
      <c r="AF982" s="65"/>
      <c r="AG982" s="65"/>
      <c r="AH982" s="65"/>
      <c r="AI982" s="65"/>
      <c r="AJ982" s="65"/>
      <c r="AK982" s="65"/>
      <c r="AL982" s="65"/>
      <c r="AM982" s="65"/>
      <c r="AN982" s="65"/>
      <c r="AO982" s="65"/>
      <c r="AP982" s="65"/>
      <c r="AQ982" s="65"/>
      <c r="AR982" s="65"/>
      <c r="AS982" s="65"/>
      <c r="AT982" s="65"/>
      <c r="AU982" s="65"/>
      <c r="AV982" s="65"/>
      <c r="AW982" s="65"/>
      <c r="AX982" s="65"/>
      <c r="AY982" s="65"/>
      <c r="AZ982" s="65"/>
      <c r="BA982" s="65"/>
      <c r="BB982" s="65"/>
      <c r="BC982" s="65"/>
      <c r="BD982" s="65"/>
      <c r="BE982" s="65"/>
      <c r="BF982" s="65"/>
    </row>
    <row r="983" spans="1:58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  <c r="AE983" s="65"/>
      <c r="AF983" s="65"/>
      <c r="AG983" s="65"/>
      <c r="AH983" s="65"/>
      <c r="AI983" s="65"/>
      <c r="AJ983" s="65"/>
      <c r="AK983" s="65"/>
      <c r="AL983" s="65"/>
      <c r="AM983" s="65"/>
      <c r="AN983" s="65"/>
      <c r="AO983" s="65"/>
      <c r="AP983" s="65"/>
      <c r="AQ983" s="65"/>
      <c r="AR983" s="65"/>
      <c r="AS983" s="65"/>
      <c r="AT983" s="65"/>
      <c r="AU983" s="65"/>
      <c r="AV983" s="65"/>
      <c r="AW983" s="65"/>
      <c r="AX983" s="65"/>
      <c r="AY983" s="65"/>
      <c r="AZ983" s="65"/>
      <c r="BA983" s="65"/>
      <c r="BB983" s="65"/>
      <c r="BC983" s="65"/>
      <c r="BD983" s="65"/>
      <c r="BE983" s="65"/>
      <c r="BF983" s="65"/>
    </row>
    <row r="984" spans="1:58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  <c r="AE984" s="65"/>
      <c r="AF984" s="65"/>
      <c r="AG984" s="65"/>
      <c r="AH984" s="65"/>
      <c r="AI984" s="65"/>
      <c r="AJ984" s="65"/>
      <c r="AK984" s="65"/>
      <c r="AL984" s="65"/>
      <c r="AM984" s="65"/>
      <c r="AN984" s="65"/>
      <c r="AO984" s="65"/>
      <c r="AP984" s="65"/>
      <c r="AQ984" s="65"/>
      <c r="AR984" s="65"/>
      <c r="AS984" s="65"/>
      <c r="AT984" s="65"/>
      <c r="AU984" s="65"/>
      <c r="AV984" s="65"/>
      <c r="AW984" s="65"/>
      <c r="AX984" s="65"/>
      <c r="AY984" s="65"/>
      <c r="AZ984" s="65"/>
      <c r="BA984" s="65"/>
      <c r="BB984" s="65"/>
      <c r="BC984" s="65"/>
      <c r="BD984" s="65"/>
      <c r="BE984" s="65"/>
      <c r="BF984" s="65"/>
    </row>
    <row r="985" spans="1:58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  <c r="AE985" s="65"/>
      <c r="AF985" s="65"/>
      <c r="AG985" s="65"/>
      <c r="AH985" s="65"/>
      <c r="AI985" s="65"/>
      <c r="AJ985" s="65"/>
      <c r="AK985" s="65"/>
      <c r="AL985" s="65"/>
      <c r="AM985" s="65"/>
      <c r="AN985" s="65"/>
      <c r="AO985" s="65"/>
      <c r="AP985" s="65"/>
      <c r="AQ985" s="65"/>
      <c r="AR985" s="65"/>
      <c r="AS985" s="65"/>
      <c r="AT985" s="65"/>
      <c r="AU985" s="65"/>
      <c r="AV985" s="65"/>
      <c r="AW985" s="65"/>
      <c r="AX985" s="65"/>
      <c r="AY985" s="65"/>
      <c r="AZ985" s="65"/>
      <c r="BA985" s="65"/>
      <c r="BB985" s="65"/>
      <c r="BC985" s="65"/>
      <c r="BD985" s="65"/>
      <c r="BE985" s="65"/>
      <c r="BF985" s="65"/>
    </row>
    <row r="986" spans="1:58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  <c r="AE986" s="65"/>
      <c r="AF986" s="65"/>
      <c r="AG986" s="65"/>
      <c r="AH986" s="65"/>
      <c r="AI986" s="65"/>
      <c r="AJ986" s="65"/>
      <c r="AK986" s="65"/>
      <c r="AL986" s="65"/>
      <c r="AM986" s="65"/>
      <c r="AN986" s="65"/>
      <c r="AO986" s="65"/>
      <c r="AP986" s="65"/>
      <c r="AQ986" s="65"/>
      <c r="AR986" s="65"/>
      <c r="AS986" s="65"/>
      <c r="AT986" s="65"/>
      <c r="AU986" s="65"/>
      <c r="AV986" s="65"/>
      <c r="AW986" s="65"/>
      <c r="AX986" s="65"/>
      <c r="AY986" s="65"/>
      <c r="AZ986" s="65"/>
      <c r="BA986" s="65"/>
      <c r="BB986" s="65"/>
      <c r="BC986" s="65"/>
      <c r="BD986" s="65"/>
      <c r="BE986" s="65"/>
      <c r="BF986" s="65"/>
    </row>
    <row r="987" spans="1:58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  <c r="AE987" s="65"/>
      <c r="AF987" s="65"/>
      <c r="AG987" s="65"/>
      <c r="AH987" s="65"/>
      <c r="AI987" s="65"/>
      <c r="AJ987" s="65"/>
      <c r="AK987" s="65"/>
      <c r="AL987" s="65"/>
      <c r="AM987" s="65"/>
      <c r="AN987" s="65"/>
      <c r="AO987" s="65"/>
      <c r="AP987" s="65"/>
      <c r="AQ987" s="65"/>
      <c r="AR987" s="65"/>
      <c r="AS987" s="65"/>
      <c r="AT987" s="65"/>
      <c r="AU987" s="65"/>
      <c r="AV987" s="65"/>
      <c r="AW987" s="65"/>
      <c r="AX987" s="65"/>
      <c r="AY987" s="65"/>
      <c r="AZ987" s="65"/>
      <c r="BA987" s="65"/>
      <c r="BB987" s="65"/>
      <c r="BC987" s="65"/>
      <c r="BD987" s="65"/>
      <c r="BE987" s="65"/>
      <c r="BF987" s="65"/>
    </row>
    <row r="988" spans="1:58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  <c r="AE988" s="65"/>
      <c r="AF988" s="65"/>
      <c r="AG988" s="65"/>
      <c r="AH988" s="65"/>
      <c r="AI988" s="65"/>
      <c r="AJ988" s="65"/>
      <c r="AK988" s="65"/>
      <c r="AL988" s="65"/>
      <c r="AM988" s="65"/>
      <c r="AN988" s="65"/>
      <c r="AO988" s="65"/>
      <c r="AP988" s="65"/>
      <c r="AQ988" s="65"/>
      <c r="AR988" s="65"/>
      <c r="AS988" s="65"/>
      <c r="AT988" s="65"/>
      <c r="AU988" s="65"/>
      <c r="AV988" s="65"/>
      <c r="AW988" s="65"/>
      <c r="AX988" s="65"/>
      <c r="AY988" s="65"/>
      <c r="AZ988" s="65"/>
      <c r="BA988" s="65"/>
      <c r="BB988" s="65"/>
      <c r="BC988" s="65"/>
      <c r="BD988" s="65"/>
      <c r="BE988" s="65"/>
      <c r="BF988" s="65"/>
    </row>
    <row r="989" spans="1:58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  <c r="AE989" s="65"/>
      <c r="AF989" s="65"/>
      <c r="AG989" s="65"/>
      <c r="AH989" s="65"/>
      <c r="AI989" s="65"/>
      <c r="AJ989" s="65"/>
      <c r="AK989" s="65"/>
      <c r="AL989" s="65"/>
      <c r="AM989" s="65"/>
      <c r="AN989" s="65"/>
      <c r="AO989" s="65"/>
      <c r="AP989" s="65"/>
      <c r="AQ989" s="65"/>
      <c r="AR989" s="65"/>
      <c r="AS989" s="65"/>
      <c r="AT989" s="65"/>
      <c r="AU989" s="65"/>
      <c r="AV989" s="65"/>
      <c r="AW989" s="65"/>
      <c r="AX989" s="65"/>
      <c r="AY989" s="65"/>
      <c r="AZ989" s="65"/>
      <c r="BA989" s="65"/>
      <c r="BB989" s="65"/>
      <c r="BC989" s="65"/>
      <c r="BD989" s="65"/>
      <c r="BE989" s="65"/>
      <c r="BF989" s="65"/>
    </row>
    <row r="990" spans="1:58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  <c r="AE990" s="65"/>
      <c r="AF990" s="65"/>
      <c r="AG990" s="65"/>
      <c r="AH990" s="65"/>
      <c r="AI990" s="65"/>
      <c r="AJ990" s="65"/>
      <c r="AK990" s="65"/>
      <c r="AL990" s="65"/>
      <c r="AM990" s="65"/>
      <c r="AN990" s="65"/>
      <c r="AO990" s="65"/>
      <c r="AP990" s="65"/>
      <c r="AQ990" s="65"/>
      <c r="AR990" s="65"/>
      <c r="AS990" s="65"/>
      <c r="AT990" s="65"/>
      <c r="AU990" s="65"/>
      <c r="AV990" s="65"/>
      <c r="AW990" s="65"/>
      <c r="AX990" s="65"/>
      <c r="AY990" s="65"/>
      <c r="AZ990" s="65"/>
      <c r="BA990" s="65"/>
      <c r="BB990" s="65"/>
      <c r="BC990" s="65"/>
      <c r="BD990" s="65"/>
      <c r="BE990" s="65"/>
      <c r="BF990" s="65"/>
    </row>
    <row r="991" spans="1:58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  <c r="AE991" s="65"/>
      <c r="AF991" s="65"/>
      <c r="AG991" s="65"/>
      <c r="AH991" s="65"/>
      <c r="AI991" s="65"/>
      <c r="AJ991" s="65"/>
      <c r="AK991" s="65"/>
      <c r="AL991" s="65"/>
      <c r="AM991" s="65"/>
      <c r="AN991" s="65"/>
      <c r="AO991" s="65"/>
      <c r="AP991" s="65"/>
      <c r="AQ991" s="65"/>
      <c r="AR991" s="65"/>
      <c r="AS991" s="65"/>
      <c r="AT991" s="65"/>
      <c r="AU991" s="65"/>
      <c r="AV991" s="65"/>
      <c r="AW991" s="65"/>
      <c r="AX991" s="65"/>
      <c r="AY991" s="65"/>
      <c r="AZ991" s="65"/>
      <c r="BA991" s="65"/>
      <c r="BB991" s="65"/>
      <c r="BC991" s="65"/>
      <c r="BD991" s="65"/>
      <c r="BE991" s="65"/>
      <c r="BF991" s="65"/>
    </row>
    <row r="992" spans="1:58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  <c r="AE992" s="65"/>
      <c r="AF992" s="65"/>
      <c r="AG992" s="65"/>
      <c r="AH992" s="65"/>
      <c r="AI992" s="65"/>
      <c r="AJ992" s="65"/>
      <c r="AK992" s="65"/>
      <c r="AL992" s="65"/>
      <c r="AM992" s="65"/>
      <c r="AN992" s="65"/>
      <c r="AO992" s="65"/>
      <c r="AP992" s="65"/>
      <c r="AQ992" s="65"/>
      <c r="AR992" s="65"/>
      <c r="AS992" s="65"/>
      <c r="AT992" s="65"/>
      <c r="AU992" s="65"/>
      <c r="AV992" s="65"/>
      <c r="AW992" s="65"/>
      <c r="AX992" s="65"/>
      <c r="AY992" s="65"/>
      <c r="AZ992" s="65"/>
      <c r="BA992" s="65"/>
      <c r="BB992" s="65"/>
      <c r="BC992" s="65"/>
      <c r="BD992" s="65"/>
      <c r="BE992" s="65"/>
      <c r="BF992" s="65"/>
    </row>
    <row r="993" spans="1:58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  <c r="AE993" s="65"/>
      <c r="AF993" s="65"/>
      <c r="AG993" s="65"/>
      <c r="AH993" s="65"/>
      <c r="AI993" s="65"/>
      <c r="AJ993" s="65"/>
      <c r="AK993" s="65"/>
      <c r="AL993" s="65"/>
      <c r="AM993" s="65"/>
      <c r="AN993" s="65"/>
      <c r="AO993" s="65"/>
      <c r="AP993" s="65"/>
      <c r="AQ993" s="65"/>
      <c r="AR993" s="65"/>
      <c r="AS993" s="65"/>
      <c r="AT993" s="65"/>
      <c r="AU993" s="65"/>
      <c r="AV993" s="65"/>
      <c r="AW993" s="65"/>
      <c r="AX993" s="65"/>
      <c r="AY993" s="65"/>
      <c r="AZ993" s="65"/>
      <c r="BA993" s="65"/>
      <c r="BB993" s="65"/>
      <c r="BC993" s="65"/>
      <c r="BD993" s="65"/>
      <c r="BE993" s="65"/>
      <c r="BF993" s="65"/>
    </row>
    <row r="994" spans="1:58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  <c r="AE994" s="65"/>
      <c r="AF994" s="65"/>
      <c r="AG994" s="65"/>
      <c r="AH994" s="65"/>
      <c r="AI994" s="65"/>
      <c r="AJ994" s="65"/>
      <c r="AK994" s="65"/>
      <c r="AL994" s="65"/>
      <c r="AM994" s="65"/>
      <c r="AN994" s="65"/>
      <c r="AO994" s="65"/>
      <c r="AP994" s="65"/>
      <c r="AQ994" s="65"/>
      <c r="AR994" s="65"/>
      <c r="AS994" s="65"/>
      <c r="AT994" s="65"/>
      <c r="AU994" s="65"/>
      <c r="AV994" s="65"/>
      <c r="AW994" s="65"/>
      <c r="AX994" s="65"/>
      <c r="AY994" s="65"/>
      <c r="AZ994" s="65"/>
      <c r="BA994" s="65"/>
      <c r="BB994" s="65"/>
      <c r="BC994" s="65"/>
      <c r="BD994" s="65"/>
      <c r="BE994" s="65"/>
      <c r="BF994" s="65"/>
    </row>
    <row r="995" spans="1:58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  <c r="AE995" s="65"/>
      <c r="AF995" s="65"/>
      <c r="AG995" s="65"/>
      <c r="AH995" s="65"/>
      <c r="AI995" s="65"/>
      <c r="AJ995" s="65"/>
      <c r="AK995" s="65"/>
      <c r="AL995" s="65"/>
      <c r="AM995" s="65"/>
      <c r="AN995" s="65"/>
      <c r="AO995" s="65"/>
      <c r="AP995" s="65"/>
      <c r="AQ995" s="65"/>
      <c r="AR995" s="65"/>
      <c r="AS995" s="65"/>
      <c r="AT995" s="65"/>
      <c r="AU995" s="65"/>
      <c r="AV995" s="65"/>
      <c r="AW995" s="65"/>
      <c r="AX995" s="65"/>
      <c r="AY995" s="65"/>
      <c r="AZ995" s="65"/>
      <c r="BA995" s="65"/>
      <c r="BB995" s="65"/>
      <c r="BC995" s="65"/>
      <c r="BD995" s="65"/>
      <c r="BE995" s="65"/>
      <c r="BF995" s="65"/>
    </row>
    <row r="996" spans="1:58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  <c r="AE996" s="65"/>
      <c r="AF996" s="65"/>
      <c r="AG996" s="65"/>
      <c r="AH996" s="65"/>
      <c r="AI996" s="65"/>
      <c r="AJ996" s="65"/>
      <c r="AK996" s="65"/>
      <c r="AL996" s="65"/>
      <c r="AM996" s="65"/>
      <c r="AN996" s="65"/>
      <c r="AO996" s="65"/>
      <c r="AP996" s="65"/>
      <c r="AQ996" s="65"/>
      <c r="AR996" s="65"/>
      <c r="AS996" s="65"/>
      <c r="AT996" s="65"/>
      <c r="AU996" s="65"/>
      <c r="AV996" s="65"/>
      <c r="AW996" s="65"/>
      <c r="AX996" s="65"/>
      <c r="AY996" s="65"/>
      <c r="AZ996" s="65"/>
      <c r="BA996" s="65"/>
      <c r="BB996" s="65"/>
      <c r="BC996" s="65"/>
      <c r="BD996" s="65"/>
      <c r="BE996" s="65"/>
      <c r="BF996" s="65"/>
    </row>
    <row r="997" spans="1:58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  <c r="AE997" s="65"/>
      <c r="AF997" s="65"/>
      <c r="AG997" s="65"/>
      <c r="AH997" s="65"/>
      <c r="AI997" s="65"/>
      <c r="AJ997" s="65"/>
      <c r="AK997" s="65"/>
      <c r="AL997" s="65"/>
      <c r="AM997" s="65"/>
      <c r="AN997" s="65"/>
      <c r="AO997" s="65"/>
      <c r="AP997" s="65"/>
      <c r="AQ997" s="65"/>
      <c r="AR997" s="65"/>
      <c r="AS997" s="65"/>
      <c r="AT997" s="65"/>
      <c r="AU997" s="65"/>
      <c r="AV997" s="65"/>
      <c r="AW997" s="65"/>
      <c r="AX997" s="65"/>
      <c r="AY997" s="65"/>
      <c r="AZ997" s="65"/>
      <c r="BA997" s="65"/>
      <c r="BB997" s="65"/>
      <c r="BC997" s="65"/>
      <c r="BD997" s="65"/>
      <c r="BE997" s="65"/>
      <c r="BF997" s="65"/>
    </row>
    <row r="998" spans="1:58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  <c r="AE998" s="65"/>
      <c r="AF998" s="65"/>
      <c r="AG998" s="65"/>
      <c r="AH998" s="65"/>
      <c r="AI998" s="65"/>
      <c r="AJ998" s="65"/>
      <c r="AK998" s="65"/>
      <c r="AL998" s="65"/>
      <c r="AM998" s="65"/>
      <c r="AN998" s="65"/>
      <c r="AO998" s="65"/>
      <c r="AP998" s="65"/>
      <c r="AQ998" s="65"/>
      <c r="AR998" s="65"/>
      <c r="AS998" s="65"/>
      <c r="AT998" s="65"/>
      <c r="AU998" s="65"/>
      <c r="AV998" s="65"/>
      <c r="AW998" s="65"/>
      <c r="AX998" s="65"/>
      <c r="AY998" s="65"/>
      <c r="AZ998" s="65"/>
      <c r="BA998" s="65"/>
      <c r="BB998" s="65"/>
      <c r="BC998" s="65"/>
      <c r="BD998" s="65"/>
      <c r="BE998" s="65"/>
      <c r="BF998" s="65"/>
    </row>
    <row r="999" spans="1:58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  <c r="AE999" s="65"/>
      <c r="AF999" s="65"/>
      <c r="AG999" s="65"/>
      <c r="AH999" s="65"/>
      <c r="AI999" s="65"/>
      <c r="AJ999" s="65"/>
      <c r="AK999" s="65"/>
      <c r="AL999" s="65"/>
      <c r="AM999" s="65"/>
      <c r="AN999" s="65"/>
      <c r="AO999" s="65"/>
      <c r="AP999" s="65"/>
      <c r="AQ999" s="65"/>
      <c r="AR999" s="65"/>
      <c r="AS999" s="65"/>
      <c r="AT999" s="65"/>
      <c r="AU999" s="65"/>
      <c r="AV999" s="65"/>
      <c r="AW999" s="65"/>
      <c r="AX999" s="65"/>
      <c r="AY999" s="65"/>
      <c r="AZ999" s="65"/>
      <c r="BA999" s="65"/>
      <c r="BB999" s="65"/>
      <c r="BC999" s="65"/>
      <c r="BD999" s="65"/>
      <c r="BE999" s="65"/>
      <c r="BF999" s="65"/>
    </row>
    <row r="1000" spans="1:58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  <c r="AE1000" s="65"/>
      <c r="AF1000" s="65"/>
      <c r="AG1000" s="65"/>
      <c r="AH1000" s="65"/>
      <c r="AI1000" s="65"/>
      <c r="AJ1000" s="65"/>
      <c r="AK1000" s="65"/>
      <c r="AL1000" s="65"/>
      <c r="AM1000" s="65"/>
      <c r="AN1000" s="65"/>
      <c r="AO1000" s="65"/>
      <c r="AP1000" s="65"/>
      <c r="AQ1000" s="65"/>
      <c r="AR1000" s="65"/>
      <c r="AS1000" s="65"/>
      <c r="AT1000" s="65"/>
      <c r="AU1000" s="65"/>
      <c r="AV1000" s="65"/>
      <c r="AW1000" s="65"/>
      <c r="AX1000" s="65"/>
      <c r="AY1000" s="65"/>
      <c r="AZ1000" s="65"/>
      <c r="BA1000" s="65"/>
      <c r="BB1000" s="65"/>
      <c r="BC1000" s="65"/>
      <c r="BD1000" s="65"/>
      <c r="BE1000" s="65"/>
      <c r="BF1000" s="65"/>
    </row>
    <row r="1001" spans="1:58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  <c r="AE1001" s="65"/>
      <c r="AF1001" s="65"/>
      <c r="AG1001" s="65"/>
      <c r="AH1001" s="65"/>
      <c r="AI1001" s="65"/>
      <c r="AJ1001" s="65"/>
      <c r="AK1001" s="65"/>
      <c r="AL1001" s="65"/>
      <c r="AM1001" s="65"/>
      <c r="AN1001" s="65"/>
      <c r="AO1001" s="65"/>
      <c r="AP1001" s="65"/>
      <c r="AQ1001" s="65"/>
      <c r="AR1001" s="65"/>
      <c r="AS1001" s="65"/>
      <c r="AT1001" s="65"/>
      <c r="AU1001" s="65"/>
      <c r="AV1001" s="65"/>
      <c r="AW1001" s="65"/>
      <c r="AX1001" s="65"/>
      <c r="AY1001" s="65"/>
      <c r="AZ1001" s="65"/>
      <c r="BA1001" s="65"/>
      <c r="BB1001" s="65"/>
      <c r="BC1001" s="65"/>
      <c r="BD1001" s="65"/>
      <c r="BE1001" s="65"/>
      <c r="BF1001" s="65"/>
    </row>
    <row r="1002" spans="1:58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  <c r="AE1002" s="65"/>
      <c r="AF1002" s="65"/>
      <c r="AG1002" s="65"/>
      <c r="AH1002" s="65"/>
      <c r="AI1002" s="65"/>
      <c r="AJ1002" s="65"/>
      <c r="AK1002" s="65"/>
      <c r="AL1002" s="65"/>
      <c r="AM1002" s="65"/>
      <c r="AN1002" s="65"/>
      <c r="AO1002" s="65"/>
      <c r="AP1002" s="65"/>
      <c r="AQ1002" s="65"/>
      <c r="AR1002" s="65"/>
      <c r="AS1002" s="65"/>
      <c r="AT1002" s="65"/>
      <c r="AU1002" s="65"/>
      <c r="AV1002" s="65"/>
      <c r="AW1002" s="65"/>
      <c r="AX1002" s="65"/>
      <c r="AY1002" s="65"/>
      <c r="AZ1002" s="65"/>
      <c r="BA1002" s="65"/>
      <c r="BB1002" s="65"/>
      <c r="BC1002" s="65"/>
      <c r="BD1002" s="65"/>
      <c r="BE1002" s="65"/>
      <c r="BF1002" s="65"/>
    </row>
    <row r="1003" spans="1:58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  <c r="AE1003" s="65"/>
      <c r="AF1003" s="65"/>
      <c r="AG1003" s="65"/>
      <c r="AH1003" s="65"/>
      <c r="AI1003" s="65"/>
      <c r="AJ1003" s="65"/>
      <c r="AK1003" s="65"/>
      <c r="AL1003" s="65"/>
      <c r="AM1003" s="65"/>
      <c r="AN1003" s="65"/>
      <c r="AO1003" s="65"/>
      <c r="AP1003" s="65"/>
      <c r="AQ1003" s="65"/>
      <c r="AR1003" s="65"/>
      <c r="AS1003" s="65"/>
      <c r="AT1003" s="65"/>
      <c r="AU1003" s="65"/>
      <c r="AV1003" s="65"/>
      <c r="AW1003" s="65"/>
      <c r="AX1003" s="65"/>
      <c r="AY1003" s="65"/>
      <c r="AZ1003" s="65"/>
      <c r="BA1003" s="65"/>
      <c r="BB1003" s="65"/>
      <c r="BC1003" s="65"/>
      <c r="BD1003" s="65"/>
      <c r="BE1003" s="65"/>
      <c r="BF1003" s="65"/>
    </row>
    <row r="1004" spans="1:58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  <c r="AE1004" s="65"/>
      <c r="AF1004" s="65"/>
      <c r="AG1004" s="65"/>
      <c r="AH1004" s="65"/>
      <c r="AI1004" s="65"/>
      <c r="AJ1004" s="65"/>
      <c r="AK1004" s="65"/>
      <c r="AL1004" s="65"/>
      <c r="AM1004" s="65"/>
      <c r="AN1004" s="65"/>
      <c r="AO1004" s="65"/>
      <c r="AP1004" s="65"/>
      <c r="AQ1004" s="65"/>
      <c r="AR1004" s="65"/>
      <c r="AS1004" s="65"/>
      <c r="AT1004" s="65"/>
      <c r="AU1004" s="65"/>
      <c r="AV1004" s="65"/>
      <c r="AW1004" s="65"/>
      <c r="AX1004" s="65"/>
      <c r="AY1004" s="65"/>
      <c r="AZ1004" s="65"/>
      <c r="BA1004" s="65"/>
      <c r="BB1004" s="65"/>
      <c r="BC1004" s="65"/>
      <c r="BD1004" s="65"/>
      <c r="BE1004" s="65"/>
      <c r="BF1004" s="65"/>
    </row>
    <row r="1005" spans="1:58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  <c r="AE1005" s="65"/>
      <c r="AF1005" s="65"/>
      <c r="AG1005" s="65"/>
      <c r="AH1005" s="65"/>
      <c r="AI1005" s="65"/>
      <c r="AJ1005" s="65"/>
      <c r="AK1005" s="65"/>
      <c r="AL1005" s="65"/>
      <c r="AM1005" s="65"/>
      <c r="AN1005" s="65"/>
      <c r="AO1005" s="65"/>
      <c r="AP1005" s="65"/>
      <c r="AQ1005" s="65"/>
      <c r="AR1005" s="65"/>
      <c r="AS1005" s="65"/>
      <c r="AT1005" s="65"/>
      <c r="AU1005" s="65"/>
      <c r="AV1005" s="65"/>
      <c r="AW1005" s="65"/>
      <c r="AX1005" s="65"/>
      <c r="AY1005" s="65"/>
      <c r="AZ1005" s="65"/>
      <c r="BA1005" s="65"/>
      <c r="BB1005" s="65"/>
      <c r="BC1005" s="65"/>
      <c r="BD1005" s="65"/>
      <c r="BE1005" s="65"/>
      <c r="BF1005" s="65"/>
    </row>
    <row r="1006" spans="1:58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  <c r="AE1006" s="65"/>
      <c r="AF1006" s="65"/>
      <c r="AG1006" s="65"/>
      <c r="AH1006" s="65"/>
      <c r="AI1006" s="65"/>
      <c r="AJ1006" s="65"/>
      <c r="AK1006" s="65"/>
      <c r="AL1006" s="65"/>
      <c r="AM1006" s="65"/>
      <c r="AN1006" s="65"/>
      <c r="AO1006" s="65"/>
      <c r="AP1006" s="65"/>
      <c r="AQ1006" s="65"/>
      <c r="AR1006" s="65"/>
      <c r="AS1006" s="65"/>
      <c r="AT1006" s="65"/>
      <c r="AU1006" s="65"/>
      <c r="AV1006" s="65"/>
      <c r="AW1006" s="65"/>
      <c r="AX1006" s="65"/>
      <c r="AY1006" s="65"/>
      <c r="AZ1006" s="65"/>
      <c r="BA1006" s="65"/>
      <c r="BB1006" s="65"/>
      <c r="BC1006" s="65"/>
      <c r="BD1006" s="65"/>
      <c r="BE1006" s="65"/>
      <c r="BF1006" s="65"/>
    </row>
    <row r="1007" spans="1:58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T1007" s="65"/>
      <c r="U1007" s="65"/>
      <c r="V1007" s="65"/>
      <c r="W1007" s="65"/>
      <c r="X1007" s="65"/>
      <c r="Y1007" s="65"/>
      <c r="Z1007" s="65"/>
      <c r="AA1007" s="65"/>
      <c r="AB1007" s="65"/>
      <c r="AC1007" s="65"/>
      <c r="AD1007" s="65"/>
      <c r="AE1007" s="65"/>
      <c r="AF1007" s="65"/>
      <c r="AG1007" s="65"/>
      <c r="AH1007" s="65"/>
      <c r="AI1007" s="65"/>
      <c r="AJ1007" s="65"/>
      <c r="AK1007" s="65"/>
      <c r="AL1007" s="65"/>
      <c r="AM1007" s="65"/>
      <c r="AN1007" s="65"/>
      <c r="AO1007" s="65"/>
      <c r="AP1007" s="65"/>
      <c r="AQ1007" s="65"/>
      <c r="AR1007" s="65"/>
      <c r="AS1007" s="65"/>
      <c r="AT1007" s="65"/>
      <c r="AU1007" s="65"/>
      <c r="AV1007" s="65"/>
      <c r="AW1007" s="65"/>
      <c r="AX1007" s="65"/>
      <c r="AY1007" s="65"/>
      <c r="AZ1007" s="65"/>
      <c r="BA1007" s="65"/>
      <c r="BB1007" s="65"/>
      <c r="BC1007" s="65"/>
      <c r="BD1007" s="65"/>
      <c r="BE1007" s="65"/>
      <c r="BF1007" s="65"/>
    </row>
    <row r="1008" spans="1:58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T1008" s="65"/>
      <c r="U1008" s="65"/>
      <c r="V1008" s="65"/>
      <c r="W1008" s="65"/>
      <c r="X1008" s="65"/>
      <c r="Y1008" s="65"/>
      <c r="Z1008" s="65"/>
      <c r="AA1008" s="65"/>
      <c r="AB1008" s="65"/>
      <c r="AC1008" s="65"/>
      <c r="AD1008" s="65"/>
      <c r="AE1008" s="65"/>
      <c r="AF1008" s="65"/>
      <c r="AG1008" s="65"/>
      <c r="AH1008" s="65"/>
      <c r="AI1008" s="65"/>
      <c r="AJ1008" s="65"/>
      <c r="AK1008" s="65"/>
      <c r="AL1008" s="65"/>
      <c r="AM1008" s="65"/>
      <c r="AN1008" s="65"/>
      <c r="AO1008" s="65"/>
      <c r="AP1008" s="65"/>
      <c r="AQ1008" s="65"/>
      <c r="AR1008" s="65"/>
      <c r="AS1008" s="65"/>
      <c r="AT1008" s="65"/>
      <c r="AU1008" s="65"/>
      <c r="AV1008" s="65"/>
      <c r="AW1008" s="65"/>
      <c r="AX1008" s="65"/>
      <c r="AY1008" s="65"/>
      <c r="AZ1008" s="65"/>
      <c r="BA1008" s="65"/>
      <c r="BB1008" s="65"/>
      <c r="BC1008" s="65"/>
      <c r="BD1008" s="65"/>
      <c r="BE1008" s="65"/>
      <c r="BF1008" s="65"/>
    </row>
    <row r="1009" spans="1:58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T1009" s="65"/>
      <c r="U1009" s="65"/>
      <c r="V1009" s="65"/>
      <c r="W1009" s="65"/>
      <c r="X1009" s="65"/>
      <c r="Y1009" s="65"/>
      <c r="Z1009" s="65"/>
      <c r="AA1009" s="65"/>
      <c r="AB1009" s="65"/>
      <c r="AC1009" s="65"/>
      <c r="AD1009" s="65"/>
      <c r="AE1009" s="65"/>
      <c r="AF1009" s="65"/>
      <c r="AG1009" s="65"/>
      <c r="AH1009" s="65"/>
      <c r="AI1009" s="65"/>
      <c r="AJ1009" s="65"/>
      <c r="AK1009" s="65"/>
      <c r="AL1009" s="65"/>
      <c r="AM1009" s="65"/>
      <c r="AN1009" s="65"/>
      <c r="AO1009" s="65"/>
      <c r="AP1009" s="65"/>
      <c r="AQ1009" s="65"/>
      <c r="AR1009" s="65"/>
      <c r="AS1009" s="65"/>
      <c r="AT1009" s="65"/>
      <c r="AU1009" s="65"/>
      <c r="AV1009" s="65"/>
      <c r="AW1009" s="65"/>
      <c r="AX1009" s="65"/>
      <c r="AY1009" s="65"/>
      <c r="AZ1009" s="65"/>
      <c r="BA1009" s="65"/>
      <c r="BB1009" s="65"/>
      <c r="BC1009" s="65"/>
      <c r="BD1009" s="65"/>
      <c r="BE1009" s="65"/>
      <c r="BF1009" s="65"/>
    </row>
    <row r="1010" spans="1:58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T1010" s="65"/>
      <c r="U1010" s="65"/>
      <c r="V1010" s="65"/>
      <c r="W1010" s="65"/>
      <c r="X1010" s="65"/>
      <c r="Y1010" s="65"/>
      <c r="Z1010" s="65"/>
      <c r="AA1010" s="65"/>
      <c r="AB1010" s="65"/>
      <c r="AC1010" s="65"/>
      <c r="AD1010" s="65"/>
      <c r="AE1010" s="65"/>
      <c r="AF1010" s="65"/>
      <c r="AG1010" s="65"/>
      <c r="AH1010" s="65"/>
      <c r="AI1010" s="65"/>
      <c r="AJ1010" s="65"/>
      <c r="AK1010" s="65"/>
      <c r="AL1010" s="65"/>
      <c r="AM1010" s="65"/>
      <c r="AN1010" s="65"/>
      <c r="AO1010" s="65"/>
      <c r="AP1010" s="65"/>
      <c r="AQ1010" s="65"/>
      <c r="AR1010" s="65"/>
      <c r="AS1010" s="65"/>
      <c r="AT1010" s="65"/>
      <c r="AU1010" s="65"/>
      <c r="AV1010" s="65"/>
      <c r="AW1010" s="65"/>
      <c r="AX1010" s="65"/>
      <c r="AY1010" s="65"/>
      <c r="AZ1010" s="65"/>
      <c r="BA1010" s="65"/>
      <c r="BB1010" s="65"/>
      <c r="BC1010" s="65"/>
      <c r="BD1010" s="65"/>
      <c r="BE1010" s="65"/>
      <c r="BF1010" s="65"/>
    </row>
    <row r="1011" spans="1:58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T1011" s="65"/>
      <c r="U1011" s="65"/>
      <c r="V1011" s="65"/>
      <c r="W1011" s="65"/>
      <c r="X1011" s="65"/>
      <c r="Y1011" s="65"/>
      <c r="Z1011" s="65"/>
      <c r="AA1011" s="65"/>
      <c r="AB1011" s="65"/>
      <c r="AC1011" s="65"/>
      <c r="AD1011" s="65"/>
      <c r="AE1011" s="65"/>
      <c r="AF1011" s="65"/>
      <c r="AG1011" s="65"/>
      <c r="AH1011" s="65"/>
      <c r="AI1011" s="65"/>
      <c r="AJ1011" s="65"/>
      <c r="AK1011" s="65"/>
      <c r="AL1011" s="65"/>
      <c r="AM1011" s="65"/>
      <c r="AN1011" s="65"/>
      <c r="AO1011" s="65"/>
      <c r="AP1011" s="65"/>
      <c r="AQ1011" s="65"/>
      <c r="AR1011" s="65"/>
      <c r="AS1011" s="65"/>
      <c r="AT1011" s="65"/>
      <c r="AU1011" s="65"/>
      <c r="AV1011" s="65"/>
      <c r="AW1011" s="65"/>
      <c r="AX1011" s="65"/>
      <c r="AY1011" s="65"/>
      <c r="AZ1011" s="65"/>
      <c r="BA1011" s="65"/>
      <c r="BB1011" s="65"/>
      <c r="BC1011" s="65"/>
      <c r="BD1011" s="65"/>
      <c r="BE1011" s="65"/>
      <c r="BF1011" s="65"/>
    </row>
    <row r="1012" spans="1:58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T1012" s="65"/>
      <c r="U1012" s="65"/>
      <c r="V1012" s="65"/>
      <c r="W1012" s="65"/>
      <c r="X1012" s="65"/>
      <c r="Y1012" s="65"/>
      <c r="Z1012" s="65"/>
      <c r="AA1012" s="65"/>
      <c r="AB1012" s="65"/>
      <c r="AC1012" s="65"/>
      <c r="AD1012" s="65"/>
      <c r="AE1012" s="65"/>
      <c r="AF1012" s="65"/>
      <c r="AG1012" s="65"/>
      <c r="AH1012" s="65"/>
      <c r="AI1012" s="65"/>
      <c r="AJ1012" s="65"/>
      <c r="AK1012" s="65"/>
      <c r="AL1012" s="65"/>
      <c r="AM1012" s="65"/>
      <c r="AN1012" s="65"/>
      <c r="AO1012" s="65"/>
      <c r="AP1012" s="65"/>
      <c r="AQ1012" s="65"/>
      <c r="AR1012" s="65"/>
      <c r="AS1012" s="65"/>
      <c r="AT1012" s="65"/>
      <c r="AU1012" s="65"/>
      <c r="AV1012" s="65"/>
      <c r="AW1012" s="65"/>
      <c r="AX1012" s="65"/>
      <c r="AY1012" s="65"/>
      <c r="AZ1012" s="65"/>
      <c r="BA1012" s="65"/>
      <c r="BB1012" s="65"/>
      <c r="BC1012" s="65"/>
      <c r="BD1012" s="65"/>
      <c r="BE1012" s="65"/>
      <c r="BF1012" s="65"/>
    </row>
    <row r="1013" spans="1:58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T1013" s="65"/>
      <c r="U1013" s="65"/>
      <c r="V1013" s="65"/>
      <c r="W1013" s="65"/>
      <c r="X1013" s="65"/>
      <c r="Y1013" s="65"/>
      <c r="Z1013" s="65"/>
      <c r="AA1013" s="65"/>
      <c r="AB1013" s="65"/>
      <c r="AC1013" s="65"/>
      <c r="AD1013" s="65"/>
      <c r="AE1013" s="65"/>
      <c r="AF1013" s="65"/>
      <c r="AG1013" s="65"/>
      <c r="AH1013" s="65"/>
      <c r="AI1013" s="65"/>
      <c r="AJ1013" s="65"/>
      <c r="AK1013" s="65"/>
      <c r="AL1013" s="65"/>
      <c r="AM1013" s="65"/>
      <c r="AN1013" s="65"/>
      <c r="AO1013" s="65"/>
      <c r="AP1013" s="65"/>
      <c r="AQ1013" s="65"/>
      <c r="AR1013" s="65"/>
      <c r="AS1013" s="65"/>
      <c r="AT1013" s="65"/>
      <c r="AU1013" s="65"/>
      <c r="AV1013" s="65"/>
      <c r="AW1013" s="65"/>
      <c r="AX1013" s="65"/>
      <c r="AY1013" s="65"/>
      <c r="AZ1013" s="65"/>
      <c r="BA1013" s="65"/>
      <c r="BB1013" s="65"/>
      <c r="BC1013" s="65"/>
      <c r="BD1013" s="65"/>
      <c r="BE1013" s="65"/>
      <c r="BF1013" s="65"/>
    </row>
    <row r="1014" spans="1:58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T1014" s="65"/>
      <c r="U1014" s="65"/>
      <c r="V1014" s="65"/>
      <c r="W1014" s="65"/>
      <c r="X1014" s="65"/>
      <c r="Y1014" s="65"/>
      <c r="Z1014" s="65"/>
      <c r="AA1014" s="65"/>
      <c r="AB1014" s="65"/>
      <c r="AC1014" s="65"/>
      <c r="AD1014" s="65"/>
      <c r="AE1014" s="65"/>
      <c r="AF1014" s="65"/>
      <c r="AG1014" s="65"/>
      <c r="AH1014" s="65"/>
      <c r="AI1014" s="65"/>
      <c r="AJ1014" s="65"/>
      <c r="AK1014" s="65"/>
      <c r="AL1014" s="65"/>
      <c r="AM1014" s="65"/>
      <c r="AN1014" s="65"/>
      <c r="AO1014" s="65"/>
      <c r="AP1014" s="65"/>
      <c r="AQ1014" s="65"/>
      <c r="AR1014" s="65"/>
      <c r="AS1014" s="65"/>
      <c r="AT1014" s="65"/>
      <c r="AU1014" s="65"/>
      <c r="AV1014" s="65"/>
      <c r="AW1014" s="65"/>
      <c r="AX1014" s="65"/>
      <c r="AY1014" s="65"/>
      <c r="AZ1014" s="65"/>
      <c r="BA1014" s="65"/>
      <c r="BB1014" s="65"/>
      <c r="BC1014" s="65"/>
      <c r="BD1014" s="65"/>
      <c r="BE1014" s="65"/>
      <c r="BF1014" s="65"/>
    </row>
    <row r="1015" spans="1:58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T1015" s="65"/>
      <c r="U1015" s="65"/>
      <c r="V1015" s="65"/>
      <c r="W1015" s="65"/>
      <c r="X1015" s="65"/>
      <c r="Y1015" s="65"/>
      <c r="Z1015" s="65"/>
      <c r="AA1015" s="65"/>
      <c r="AB1015" s="65"/>
      <c r="AC1015" s="65"/>
      <c r="AD1015" s="65"/>
      <c r="AE1015" s="65"/>
      <c r="AF1015" s="65"/>
      <c r="AG1015" s="65"/>
      <c r="AH1015" s="65"/>
      <c r="AI1015" s="65"/>
      <c r="AJ1015" s="65"/>
      <c r="AK1015" s="65"/>
      <c r="AL1015" s="65"/>
      <c r="AM1015" s="65"/>
      <c r="AN1015" s="65"/>
      <c r="AO1015" s="65"/>
      <c r="AP1015" s="65"/>
      <c r="AQ1015" s="65"/>
      <c r="AR1015" s="65"/>
      <c r="AS1015" s="65"/>
      <c r="AT1015" s="65"/>
      <c r="AU1015" s="65"/>
      <c r="AV1015" s="65"/>
      <c r="AW1015" s="65"/>
      <c r="AX1015" s="65"/>
      <c r="AY1015" s="65"/>
      <c r="AZ1015" s="65"/>
      <c r="BA1015" s="65"/>
      <c r="BB1015" s="65"/>
      <c r="BC1015" s="65"/>
      <c r="BD1015" s="65"/>
      <c r="BE1015" s="65"/>
      <c r="BF1015" s="65"/>
    </row>
    <row r="1016" spans="1:58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T1016" s="65"/>
      <c r="U1016" s="65"/>
      <c r="V1016" s="65"/>
      <c r="W1016" s="65"/>
      <c r="X1016" s="65"/>
      <c r="Y1016" s="65"/>
      <c r="Z1016" s="65"/>
      <c r="AA1016" s="65"/>
      <c r="AB1016" s="65"/>
      <c r="AC1016" s="65"/>
      <c r="AD1016" s="65"/>
      <c r="AE1016" s="65"/>
      <c r="AF1016" s="65"/>
      <c r="AG1016" s="65"/>
      <c r="AH1016" s="65"/>
      <c r="AI1016" s="65"/>
      <c r="AJ1016" s="65"/>
      <c r="AK1016" s="65"/>
      <c r="AL1016" s="65"/>
      <c r="AM1016" s="65"/>
      <c r="AN1016" s="65"/>
      <c r="AO1016" s="65"/>
      <c r="AP1016" s="65"/>
      <c r="AQ1016" s="65"/>
      <c r="AR1016" s="65"/>
      <c r="AS1016" s="65"/>
      <c r="AT1016" s="65"/>
      <c r="AU1016" s="65"/>
      <c r="AV1016" s="65"/>
      <c r="AW1016" s="65"/>
      <c r="AX1016" s="65"/>
      <c r="AY1016" s="65"/>
      <c r="AZ1016" s="65"/>
      <c r="BA1016" s="65"/>
      <c r="BB1016" s="65"/>
      <c r="BC1016" s="65"/>
      <c r="BD1016" s="65"/>
      <c r="BE1016" s="65"/>
      <c r="BF1016" s="65"/>
    </row>
    <row r="1017" spans="1:58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T1017" s="65"/>
      <c r="U1017" s="65"/>
      <c r="V1017" s="65"/>
      <c r="W1017" s="65"/>
      <c r="X1017" s="65"/>
      <c r="Y1017" s="65"/>
      <c r="Z1017" s="65"/>
      <c r="AA1017" s="65"/>
      <c r="AB1017" s="65"/>
      <c r="AC1017" s="65"/>
      <c r="AD1017" s="65"/>
      <c r="AE1017" s="65"/>
      <c r="AF1017" s="65"/>
      <c r="AG1017" s="65"/>
      <c r="AH1017" s="65"/>
      <c r="AI1017" s="65"/>
      <c r="AJ1017" s="65"/>
      <c r="AK1017" s="65"/>
      <c r="AL1017" s="65"/>
      <c r="AM1017" s="65"/>
      <c r="AN1017" s="65"/>
      <c r="AO1017" s="65"/>
      <c r="AP1017" s="65"/>
      <c r="AQ1017" s="65"/>
      <c r="AR1017" s="65"/>
      <c r="AS1017" s="65"/>
      <c r="AT1017" s="65"/>
      <c r="AU1017" s="65"/>
      <c r="AV1017" s="65"/>
      <c r="AW1017" s="65"/>
      <c r="AX1017" s="65"/>
      <c r="AY1017" s="65"/>
      <c r="AZ1017" s="65"/>
      <c r="BA1017" s="65"/>
      <c r="BB1017" s="65"/>
      <c r="BC1017" s="65"/>
      <c r="BD1017" s="65"/>
      <c r="BE1017" s="65"/>
      <c r="BF1017" s="65"/>
    </row>
    <row r="1018" spans="1:58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T1018" s="65"/>
      <c r="U1018" s="65"/>
      <c r="V1018" s="65"/>
      <c r="W1018" s="65"/>
      <c r="X1018" s="65"/>
      <c r="Y1018" s="65"/>
      <c r="Z1018" s="65"/>
      <c r="AA1018" s="65"/>
      <c r="AB1018" s="65"/>
      <c r="AC1018" s="65"/>
      <c r="AD1018" s="65"/>
      <c r="AE1018" s="65"/>
      <c r="AF1018" s="65"/>
      <c r="AG1018" s="65"/>
      <c r="AH1018" s="65"/>
      <c r="AI1018" s="65"/>
      <c r="AJ1018" s="65"/>
      <c r="AK1018" s="65"/>
      <c r="AL1018" s="65"/>
      <c r="AM1018" s="65"/>
      <c r="AN1018" s="65"/>
      <c r="AO1018" s="65"/>
      <c r="AP1018" s="65"/>
      <c r="AQ1018" s="65"/>
      <c r="AR1018" s="65"/>
      <c r="AS1018" s="65"/>
      <c r="AT1018" s="65"/>
      <c r="AU1018" s="65"/>
      <c r="AV1018" s="65"/>
      <c r="AW1018" s="65"/>
      <c r="AX1018" s="65"/>
      <c r="AY1018" s="65"/>
      <c r="AZ1018" s="65"/>
      <c r="BA1018" s="65"/>
      <c r="BB1018" s="65"/>
      <c r="BC1018" s="65"/>
      <c r="BD1018" s="65"/>
      <c r="BE1018" s="65"/>
      <c r="BF1018" s="65"/>
    </row>
    <row r="1019" spans="1:58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T1019" s="65"/>
      <c r="U1019" s="65"/>
      <c r="V1019" s="65"/>
      <c r="W1019" s="65"/>
      <c r="X1019" s="65"/>
      <c r="Y1019" s="65"/>
      <c r="Z1019" s="65"/>
      <c r="AA1019" s="65"/>
      <c r="AB1019" s="65"/>
      <c r="AC1019" s="65"/>
      <c r="AD1019" s="65"/>
      <c r="AE1019" s="65"/>
      <c r="AF1019" s="65"/>
      <c r="AG1019" s="65"/>
      <c r="AH1019" s="65"/>
      <c r="AI1019" s="65"/>
      <c r="AJ1019" s="65"/>
      <c r="AK1019" s="65"/>
      <c r="AL1019" s="65"/>
      <c r="AM1019" s="65"/>
      <c r="AN1019" s="65"/>
      <c r="AO1019" s="65"/>
      <c r="AP1019" s="65"/>
      <c r="AQ1019" s="65"/>
      <c r="AR1019" s="65"/>
      <c r="AS1019" s="65"/>
      <c r="AT1019" s="65"/>
      <c r="AU1019" s="65"/>
      <c r="AV1019" s="65"/>
      <c r="AW1019" s="65"/>
      <c r="AX1019" s="65"/>
      <c r="AY1019" s="65"/>
      <c r="AZ1019" s="65"/>
      <c r="BA1019" s="65"/>
      <c r="BB1019" s="65"/>
      <c r="BC1019" s="65"/>
      <c r="BD1019" s="65"/>
      <c r="BE1019" s="65"/>
      <c r="BF1019" s="65"/>
    </row>
    <row r="1020" spans="1:58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T1020" s="65"/>
      <c r="U1020" s="65"/>
      <c r="V1020" s="65"/>
      <c r="W1020" s="65"/>
      <c r="X1020" s="65"/>
      <c r="Y1020" s="65"/>
      <c r="Z1020" s="65"/>
      <c r="AA1020" s="65"/>
      <c r="AB1020" s="65"/>
      <c r="AC1020" s="65"/>
      <c r="AD1020" s="65"/>
      <c r="AE1020" s="65"/>
      <c r="AF1020" s="65"/>
      <c r="AG1020" s="65"/>
      <c r="AH1020" s="65"/>
      <c r="AI1020" s="65"/>
      <c r="AJ1020" s="65"/>
      <c r="AK1020" s="65"/>
      <c r="AL1020" s="65"/>
      <c r="AM1020" s="65"/>
      <c r="AN1020" s="65"/>
      <c r="AO1020" s="65"/>
      <c r="AP1020" s="65"/>
      <c r="AQ1020" s="65"/>
      <c r="AR1020" s="65"/>
      <c r="AS1020" s="65"/>
      <c r="AT1020" s="65"/>
      <c r="AU1020" s="65"/>
      <c r="AV1020" s="65"/>
      <c r="AW1020" s="65"/>
      <c r="AX1020" s="65"/>
      <c r="AY1020" s="65"/>
      <c r="AZ1020" s="65"/>
      <c r="BA1020" s="65"/>
      <c r="BB1020" s="65"/>
      <c r="BC1020" s="65"/>
      <c r="BD1020" s="65"/>
      <c r="BE1020" s="65"/>
      <c r="BF1020" s="65"/>
    </row>
    <row r="1021" spans="1:58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T1021" s="65"/>
      <c r="U1021" s="65"/>
      <c r="V1021" s="65"/>
      <c r="W1021" s="65"/>
      <c r="X1021" s="65"/>
      <c r="Y1021" s="65"/>
      <c r="Z1021" s="65"/>
      <c r="AA1021" s="65"/>
      <c r="AB1021" s="65"/>
      <c r="AC1021" s="65"/>
      <c r="AD1021" s="65"/>
      <c r="AE1021" s="65"/>
      <c r="AF1021" s="65"/>
      <c r="AG1021" s="65"/>
      <c r="AH1021" s="65"/>
      <c r="AI1021" s="65"/>
      <c r="AJ1021" s="65"/>
      <c r="AK1021" s="65"/>
      <c r="AL1021" s="65"/>
      <c r="AM1021" s="65"/>
      <c r="AN1021" s="65"/>
      <c r="AO1021" s="65"/>
      <c r="AP1021" s="65"/>
      <c r="AQ1021" s="65"/>
      <c r="AR1021" s="65"/>
      <c r="AS1021" s="65"/>
      <c r="AT1021" s="65"/>
      <c r="AU1021" s="65"/>
      <c r="AV1021" s="65"/>
      <c r="AW1021" s="65"/>
      <c r="AX1021" s="65"/>
      <c r="AY1021" s="65"/>
      <c r="AZ1021" s="65"/>
      <c r="BA1021" s="65"/>
      <c r="BB1021" s="65"/>
      <c r="BC1021" s="65"/>
      <c r="BD1021" s="65"/>
      <c r="BE1021" s="65"/>
      <c r="BF1021" s="65"/>
    </row>
    <row r="1022" spans="1:58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T1022" s="65"/>
      <c r="U1022" s="65"/>
      <c r="V1022" s="65"/>
      <c r="W1022" s="65"/>
      <c r="X1022" s="65"/>
      <c r="Y1022" s="65"/>
      <c r="Z1022" s="65"/>
      <c r="AA1022" s="65"/>
      <c r="AB1022" s="65"/>
      <c r="AC1022" s="65"/>
      <c r="AD1022" s="65"/>
      <c r="AE1022" s="65"/>
      <c r="AF1022" s="65"/>
      <c r="AG1022" s="65"/>
      <c r="AH1022" s="65"/>
      <c r="AI1022" s="65"/>
      <c r="AJ1022" s="65"/>
      <c r="AK1022" s="65"/>
      <c r="AL1022" s="65"/>
      <c r="AM1022" s="65"/>
      <c r="AN1022" s="65"/>
      <c r="AO1022" s="65"/>
      <c r="AP1022" s="65"/>
      <c r="AQ1022" s="65"/>
      <c r="AR1022" s="65"/>
      <c r="AS1022" s="65"/>
      <c r="AT1022" s="65"/>
      <c r="AU1022" s="65"/>
      <c r="AV1022" s="65"/>
      <c r="AW1022" s="65"/>
      <c r="AX1022" s="65"/>
      <c r="AY1022" s="65"/>
      <c r="AZ1022" s="65"/>
      <c r="BA1022" s="65"/>
      <c r="BB1022" s="65"/>
      <c r="BC1022" s="65"/>
      <c r="BD1022" s="65"/>
      <c r="BE1022" s="65"/>
      <c r="BF1022" s="65"/>
    </row>
    <row r="1023" spans="1:58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T1023" s="65"/>
      <c r="U1023" s="65"/>
      <c r="V1023" s="65"/>
      <c r="W1023" s="65"/>
      <c r="X1023" s="65"/>
      <c r="Y1023" s="65"/>
      <c r="Z1023" s="65"/>
      <c r="AA1023" s="65"/>
      <c r="AB1023" s="65"/>
      <c r="AC1023" s="65"/>
      <c r="AD1023" s="65"/>
      <c r="AE1023" s="65"/>
      <c r="AF1023" s="65"/>
      <c r="AG1023" s="65"/>
      <c r="AH1023" s="65"/>
      <c r="AI1023" s="65"/>
      <c r="AJ1023" s="65"/>
      <c r="AK1023" s="65"/>
      <c r="AL1023" s="65"/>
      <c r="AM1023" s="65"/>
      <c r="AN1023" s="65"/>
      <c r="AO1023" s="65"/>
      <c r="AP1023" s="65"/>
      <c r="AQ1023" s="65"/>
      <c r="AR1023" s="65"/>
      <c r="AS1023" s="65"/>
      <c r="AT1023" s="65"/>
      <c r="AU1023" s="65"/>
      <c r="AV1023" s="65"/>
      <c r="AW1023" s="65"/>
      <c r="AX1023" s="65"/>
      <c r="AY1023" s="65"/>
      <c r="AZ1023" s="65"/>
      <c r="BA1023" s="65"/>
      <c r="BB1023" s="65"/>
      <c r="BC1023" s="65"/>
      <c r="BD1023" s="65"/>
      <c r="BE1023" s="65"/>
      <c r="BF1023" s="65"/>
    </row>
    <row r="1024" spans="1:58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  <c r="Z1024" s="65"/>
      <c r="AA1024" s="65"/>
      <c r="AB1024" s="65"/>
      <c r="AC1024" s="65"/>
      <c r="AD1024" s="65"/>
      <c r="AE1024" s="65"/>
      <c r="AF1024" s="65"/>
      <c r="AG1024" s="65"/>
      <c r="AH1024" s="65"/>
      <c r="AI1024" s="65"/>
      <c r="AJ1024" s="65"/>
      <c r="AK1024" s="65"/>
      <c r="AL1024" s="65"/>
      <c r="AM1024" s="65"/>
      <c r="AN1024" s="65"/>
      <c r="AO1024" s="65"/>
      <c r="AP1024" s="65"/>
      <c r="AQ1024" s="65"/>
      <c r="AR1024" s="65"/>
      <c r="AS1024" s="65"/>
      <c r="AT1024" s="65"/>
      <c r="AU1024" s="65"/>
      <c r="AV1024" s="65"/>
      <c r="AW1024" s="65"/>
      <c r="AX1024" s="65"/>
      <c r="AY1024" s="65"/>
      <c r="AZ1024" s="65"/>
      <c r="BA1024" s="65"/>
      <c r="BB1024" s="65"/>
      <c r="BC1024" s="65"/>
      <c r="BD1024" s="65"/>
      <c r="BE1024" s="65"/>
      <c r="BF1024" s="65"/>
    </row>
    <row r="1025" spans="1:58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T1025" s="65"/>
      <c r="U1025" s="65"/>
      <c r="V1025" s="65"/>
      <c r="W1025" s="65"/>
      <c r="X1025" s="65"/>
      <c r="Y1025" s="65"/>
      <c r="Z1025" s="65"/>
      <c r="AA1025" s="65"/>
      <c r="AB1025" s="65"/>
      <c r="AC1025" s="65"/>
      <c r="AD1025" s="65"/>
      <c r="AE1025" s="65"/>
      <c r="AF1025" s="65"/>
      <c r="AG1025" s="65"/>
      <c r="AH1025" s="65"/>
      <c r="AI1025" s="65"/>
      <c r="AJ1025" s="65"/>
      <c r="AK1025" s="65"/>
      <c r="AL1025" s="65"/>
      <c r="AM1025" s="65"/>
      <c r="AN1025" s="65"/>
      <c r="AO1025" s="65"/>
      <c r="AP1025" s="65"/>
      <c r="AQ1025" s="65"/>
      <c r="AR1025" s="65"/>
      <c r="AS1025" s="65"/>
      <c r="AT1025" s="65"/>
      <c r="AU1025" s="65"/>
      <c r="AV1025" s="65"/>
      <c r="AW1025" s="65"/>
      <c r="AX1025" s="65"/>
      <c r="AY1025" s="65"/>
      <c r="AZ1025" s="65"/>
      <c r="BA1025" s="65"/>
      <c r="BB1025" s="65"/>
      <c r="BC1025" s="65"/>
      <c r="BD1025" s="65"/>
      <c r="BE1025" s="65"/>
      <c r="BF1025" s="65"/>
    </row>
    <row r="1026" spans="1:58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T1026" s="65"/>
      <c r="U1026" s="65"/>
      <c r="V1026" s="65"/>
      <c r="W1026" s="65"/>
      <c r="X1026" s="65"/>
      <c r="Y1026" s="65"/>
      <c r="Z1026" s="65"/>
      <c r="AA1026" s="65"/>
      <c r="AB1026" s="65"/>
      <c r="AC1026" s="65"/>
      <c r="AD1026" s="65"/>
      <c r="AE1026" s="65"/>
      <c r="AF1026" s="65"/>
      <c r="AG1026" s="65"/>
      <c r="AH1026" s="65"/>
      <c r="AI1026" s="65"/>
      <c r="AJ1026" s="65"/>
      <c r="AK1026" s="65"/>
      <c r="AL1026" s="65"/>
      <c r="AM1026" s="65"/>
      <c r="AN1026" s="65"/>
      <c r="AO1026" s="65"/>
      <c r="AP1026" s="65"/>
      <c r="AQ1026" s="65"/>
      <c r="AR1026" s="65"/>
      <c r="AS1026" s="65"/>
      <c r="AT1026" s="65"/>
      <c r="AU1026" s="65"/>
      <c r="AV1026" s="65"/>
      <c r="AW1026" s="65"/>
      <c r="AX1026" s="65"/>
      <c r="AY1026" s="65"/>
      <c r="AZ1026" s="65"/>
      <c r="BA1026" s="65"/>
      <c r="BB1026" s="65"/>
      <c r="BC1026" s="65"/>
      <c r="BD1026" s="65"/>
      <c r="BE1026" s="65"/>
      <c r="BF1026" s="65"/>
    </row>
    <row r="1027" spans="1:58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T1027" s="65"/>
      <c r="U1027" s="65"/>
      <c r="V1027" s="65"/>
      <c r="W1027" s="65"/>
      <c r="X1027" s="65"/>
      <c r="Y1027" s="65"/>
      <c r="Z1027" s="65"/>
      <c r="AA1027" s="65"/>
      <c r="AB1027" s="65"/>
      <c r="AC1027" s="65"/>
      <c r="AD1027" s="65"/>
      <c r="AE1027" s="65"/>
      <c r="AF1027" s="65"/>
      <c r="AG1027" s="65"/>
      <c r="AH1027" s="65"/>
      <c r="AI1027" s="65"/>
      <c r="AJ1027" s="65"/>
      <c r="AK1027" s="65"/>
      <c r="AL1027" s="65"/>
      <c r="AM1027" s="65"/>
      <c r="AN1027" s="65"/>
      <c r="AO1027" s="65"/>
      <c r="AP1027" s="65"/>
      <c r="AQ1027" s="65"/>
      <c r="AR1027" s="65"/>
      <c r="AS1027" s="65"/>
      <c r="AT1027" s="65"/>
      <c r="AU1027" s="65"/>
      <c r="AV1027" s="65"/>
      <c r="AW1027" s="65"/>
      <c r="AX1027" s="65"/>
      <c r="AY1027" s="65"/>
      <c r="AZ1027" s="65"/>
      <c r="BA1027" s="65"/>
      <c r="BB1027" s="65"/>
      <c r="BC1027" s="65"/>
      <c r="BD1027" s="65"/>
      <c r="BE1027" s="65"/>
      <c r="BF1027" s="65"/>
    </row>
    <row r="1028" spans="1:58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T1028" s="65"/>
      <c r="U1028" s="65"/>
      <c r="V1028" s="65"/>
      <c r="W1028" s="65"/>
      <c r="X1028" s="65"/>
      <c r="Y1028" s="65"/>
      <c r="Z1028" s="65"/>
      <c r="AA1028" s="65"/>
      <c r="AB1028" s="65"/>
      <c r="AC1028" s="65"/>
      <c r="AD1028" s="65"/>
      <c r="AE1028" s="65"/>
      <c r="AF1028" s="65"/>
      <c r="AG1028" s="65"/>
      <c r="AH1028" s="65"/>
      <c r="AI1028" s="65"/>
      <c r="AJ1028" s="65"/>
      <c r="AK1028" s="65"/>
      <c r="AL1028" s="65"/>
      <c r="AM1028" s="65"/>
      <c r="AN1028" s="65"/>
      <c r="AO1028" s="65"/>
      <c r="AP1028" s="65"/>
      <c r="AQ1028" s="65"/>
      <c r="AR1028" s="65"/>
      <c r="AS1028" s="65"/>
      <c r="AT1028" s="65"/>
      <c r="AU1028" s="65"/>
      <c r="AV1028" s="65"/>
      <c r="AW1028" s="65"/>
      <c r="AX1028" s="65"/>
      <c r="AY1028" s="65"/>
      <c r="AZ1028" s="65"/>
      <c r="BA1028" s="65"/>
      <c r="BB1028" s="65"/>
      <c r="BC1028" s="65"/>
      <c r="BD1028" s="65"/>
      <c r="BE1028" s="65"/>
      <c r="BF1028" s="65"/>
    </row>
    <row r="1029" spans="1:58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T1029" s="65"/>
      <c r="U1029" s="65"/>
      <c r="V1029" s="65"/>
      <c r="W1029" s="65"/>
      <c r="X1029" s="65"/>
      <c r="Y1029" s="65"/>
      <c r="Z1029" s="65"/>
      <c r="AA1029" s="65"/>
      <c r="AB1029" s="65"/>
      <c r="AC1029" s="65"/>
      <c r="AD1029" s="65"/>
      <c r="AE1029" s="65"/>
      <c r="AF1029" s="65"/>
      <c r="AG1029" s="65"/>
      <c r="AH1029" s="65"/>
      <c r="AI1029" s="65"/>
      <c r="AJ1029" s="65"/>
      <c r="AK1029" s="65"/>
      <c r="AL1029" s="65"/>
      <c r="AM1029" s="65"/>
      <c r="AN1029" s="65"/>
      <c r="AO1029" s="65"/>
      <c r="AP1029" s="65"/>
      <c r="AQ1029" s="65"/>
      <c r="AR1029" s="65"/>
      <c r="AS1029" s="65"/>
      <c r="AT1029" s="65"/>
      <c r="AU1029" s="65"/>
      <c r="AV1029" s="65"/>
      <c r="AW1029" s="65"/>
      <c r="AX1029" s="65"/>
      <c r="AY1029" s="65"/>
      <c r="AZ1029" s="65"/>
      <c r="BA1029" s="65"/>
      <c r="BB1029" s="65"/>
      <c r="BC1029" s="65"/>
      <c r="BD1029" s="65"/>
      <c r="BE1029" s="65"/>
      <c r="BF1029" s="65"/>
    </row>
    <row r="1030" spans="1:58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T1030" s="65"/>
      <c r="U1030" s="65"/>
      <c r="V1030" s="65"/>
      <c r="W1030" s="65"/>
      <c r="X1030" s="65"/>
      <c r="Y1030" s="65"/>
      <c r="Z1030" s="65"/>
      <c r="AA1030" s="65"/>
      <c r="AB1030" s="65"/>
      <c r="AC1030" s="65"/>
      <c r="AD1030" s="65"/>
      <c r="AE1030" s="65"/>
      <c r="AF1030" s="65"/>
      <c r="AG1030" s="65"/>
      <c r="AH1030" s="65"/>
      <c r="AI1030" s="65"/>
      <c r="AJ1030" s="65"/>
      <c r="AK1030" s="65"/>
      <c r="AL1030" s="65"/>
      <c r="AM1030" s="65"/>
      <c r="AN1030" s="65"/>
      <c r="AO1030" s="65"/>
      <c r="AP1030" s="65"/>
      <c r="AQ1030" s="65"/>
      <c r="AR1030" s="65"/>
      <c r="AS1030" s="65"/>
      <c r="AT1030" s="65"/>
      <c r="AU1030" s="65"/>
      <c r="AV1030" s="65"/>
      <c r="AW1030" s="65"/>
      <c r="AX1030" s="65"/>
      <c r="AY1030" s="65"/>
      <c r="AZ1030" s="65"/>
      <c r="BA1030" s="65"/>
      <c r="BB1030" s="65"/>
      <c r="BC1030" s="65"/>
      <c r="BD1030" s="65"/>
      <c r="BE1030" s="65"/>
      <c r="BF1030" s="65"/>
    </row>
    <row r="1031" spans="1:58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T1031" s="65"/>
      <c r="U1031" s="65"/>
      <c r="V1031" s="65"/>
      <c r="W1031" s="65"/>
      <c r="X1031" s="65"/>
      <c r="Y1031" s="65"/>
      <c r="Z1031" s="65"/>
      <c r="AA1031" s="65"/>
      <c r="AB1031" s="65"/>
      <c r="AC1031" s="65"/>
      <c r="AD1031" s="65"/>
      <c r="AE1031" s="65"/>
      <c r="AF1031" s="65"/>
      <c r="AG1031" s="65"/>
      <c r="AH1031" s="65"/>
      <c r="AI1031" s="65"/>
      <c r="AJ1031" s="65"/>
      <c r="AK1031" s="65"/>
      <c r="AL1031" s="65"/>
      <c r="AM1031" s="65"/>
      <c r="AN1031" s="65"/>
      <c r="AO1031" s="65"/>
      <c r="AP1031" s="65"/>
      <c r="AQ1031" s="65"/>
      <c r="AR1031" s="65"/>
      <c r="AS1031" s="65"/>
      <c r="AT1031" s="65"/>
      <c r="AU1031" s="65"/>
      <c r="AV1031" s="65"/>
      <c r="AW1031" s="65"/>
      <c r="AX1031" s="65"/>
      <c r="AY1031" s="65"/>
      <c r="AZ1031" s="65"/>
      <c r="BA1031" s="65"/>
      <c r="BB1031" s="65"/>
      <c r="BC1031" s="65"/>
      <c r="BD1031" s="65"/>
      <c r="BE1031" s="65"/>
      <c r="BF1031" s="65"/>
    </row>
    <row r="1032" spans="1:58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T1032" s="65"/>
      <c r="U1032" s="65"/>
      <c r="V1032" s="65"/>
      <c r="W1032" s="65"/>
      <c r="X1032" s="65"/>
      <c r="Y1032" s="65"/>
      <c r="Z1032" s="65"/>
      <c r="AA1032" s="65"/>
      <c r="AB1032" s="65"/>
      <c r="AC1032" s="65"/>
      <c r="AD1032" s="65"/>
      <c r="AE1032" s="65"/>
      <c r="AF1032" s="65"/>
      <c r="AG1032" s="65"/>
      <c r="AH1032" s="65"/>
      <c r="AI1032" s="65"/>
      <c r="AJ1032" s="65"/>
      <c r="AK1032" s="65"/>
      <c r="AL1032" s="65"/>
      <c r="AM1032" s="65"/>
      <c r="AN1032" s="65"/>
      <c r="AO1032" s="65"/>
      <c r="AP1032" s="65"/>
      <c r="AQ1032" s="65"/>
      <c r="AR1032" s="65"/>
      <c r="AS1032" s="65"/>
      <c r="AT1032" s="65"/>
      <c r="AU1032" s="65"/>
      <c r="AV1032" s="65"/>
      <c r="AW1032" s="65"/>
      <c r="AX1032" s="65"/>
      <c r="AY1032" s="65"/>
      <c r="AZ1032" s="65"/>
      <c r="BA1032" s="65"/>
      <c r="BB1032" s="65"/>
      <c r="BC1032" s="65"/>
      <c r="BD1032" s="65"/>
      <c r="BE1032" s="65"/>
      <c r="BF1032" s="65"/>
    </row>
    <row r="1033" spans="1:58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T1033" s="65"/>
      <c r="U1033" s="65"/>
      <c r="V1033" s="65"/>
      <c r="W1033" s="65"/>
      <c r="X1033" s="65"/>
      <c r="Y1033" s="65"/>
      <c r="Z1033" s="65"/>
      <c r="AA1033" s="65"/>
      <c r="AB1033" s="65"/>
      <c r="AC1033" s="65"/>
      <c r="AD1033" s="65"/>
      <c r="AE1033" s="65"/>
      <c r="AF1033" s="65"/>
      <c r="AG1033" s="65"/>
      <c r="AH1033" s="65"/>
      <c r="AI1033" s="65"/>
      <c r="AJ1033" s="65"/>
      <c r="AK1033" s="65"/>
      <c r="AL1033" s="65"/>
      <c r="AM1033" s="65"/>
      <c r="AN1033" s="65"/>
      <c r="AO1033" s="65"/>
      <c r="AP1033" s="65"/>
      <c r="AQ1033" s="65"/>
      <c r="AR1033" s="65"/>
      <c r="AS1033" s="65"/>
      <c r="AT1033" s="65"/>
      <c r="AU1033" s="65"/>
      <c r="AV1033" s="65"/>
      <c r="AW1033" s="65"/>
      <c r="AX1033" s="65"/>
      <c r="AY1033" s="65"/>
      <c r="AZ1033" s="65"/>
      <c r="BA1033" s="65"/>
      <c r="BB1033" s="65"/>
      <c r="BC1033" s="65"/>
      <c r="BD1033" s="65"/>
      <c r="BE1033" s="65"/>
      <c r="BF1033" s="65"/>
    </row>
    <row r="1034" spans="1:58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T1034" s="65"/>
      <c r="U1034" s="65"/>
      <c r="V1034" s="65"/>
      <c r="W1034" s="65"/>
      <c r="X1034" s="65"/>
      <c r="Y1034" s="65"/>
      <c r="Z1034" s="65"/>
      <c r="AA1034" s="65"/>
      <c r="AB1034" s="65"/>
      <c r="AC1034" s="65"/>
      <c r="AD1034" s="65"/>
      <c r="AE1034" s="65"/>
      <c r="AF1034" s="65"/>
      <c r="AG1034" s="65"/>
      <c r="AH1034" s="65"/>
      <c r="AI1034" s="65"/>
      <c r="AJ1034" s="65"/>
      <c r="AK1034" s="65"/>
      <c r="AL1034" s="65"/>
      <c r="AM1034" s="65"/>
      <c r="AN1034" s="65"/>
      <c r="AO1034" s="65"/>
      <c r="AP1034" s="65"/>
      <c r="AQ1034" s="65"/>
      <c r="AR1034" s="65"/>
      <c r="AS1034" s="65"/>
      <c r="AT1034" s="65"/>
      <c r="AU1034" s="65"/>
      <c r="AV1034" s="65"/>
      <c r="AW1034" s="65"/>
      <c r="AX1034" s="65"/>
      <c r="AY1034" s="65"/>
      <c r="AZ1034" s="65"/>
      <c r="BA1034" s="65"/>
      <c r="BB1034" s="65"/>
      <c r="BC1034" s="65"/>
      <c r="BD1034" s="65"/>
      <c r="BE1034" s="65"/>
      <c r="BF1034" s="65"/>
    </row>
    <row r="1035" spans="1:58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T1035" s="65"/>
      <c r="U1035" s="65"/>
      <c r="V1035" s="65"/>
      <c r="W1035" s="65"/>
      <c r="X1035" s="65"/>
      <c r="Y1035" s="65"/>
      <c r="Z1035" s="65"/>
      <c r="AA1035" s="65"/>
      <c r="AB1035" s="65"/>
      <c r="AC1035" s="65"/>
      <c r="AD1035" s="65"/>
      <c r="AE1035" s="65"/>
      <c r="AF1035" s="65"/>
      <c r="AG1035" s="65"/>
      <c r="AH1035" s="65"/>
      <c r="AI1035" s="65"/>
      <c r="AJ1035" s="65"/>
      <c r="AK1035" s="65"/>
      <c r="AL1035" s="65"/>
      <c r="AM1035" s="65"/>
      <c r="AN1035" s="65"/>
      <c r="AO1035" s="65"/>
      <c r="AP1035" s="65"/>
      <c r="AQ1035" s="65"/>
      <c r="AR1035" s="65"/>
      <c r="AS1035" s="65"/>
      <c r="AT1035" s="65"/>
      <c r="AU1035" s="65"/>
      <c r="AV1035" s="65"/>
      <c r="AW1035" s="65"/>
      <c r="AX1035" s="65"/>
      <c r="AY1035" s="65"/>
      <c r="AZ1035" s="65"/>
      <c r="BA1035" s="65"/>
      <c r="BB1035" s="65"/>
      <c r="BC1035" s="65"/>
      <c r="BD1035" s="65"/>
      <c r="BE1035" s="65"/>
      <c r="BF1035" s="65"/>
    </row>
    <row r="1036" spans="1:58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T1036" s="65"/>
      <c r="U1036" s="65"/>
      <c r="V1036" s="65"/>
      <c r="W1036" s="65"/>
      <c r="X1036" s="65"/>
      <c r="Y1036" s="65"/>
      <c r="Z1036" s="65"/>
      <c r="AA1036" s="65"/>
      <c r="AB1036" s="65"/>
      <c r="AC1036" s="65"/>
      <c r="AD1036" s="65"/>
      <c r="AE1036" s="65"/>
      <c r="AF1036" s="65"/>
      <c r="AG1036" s="65"/>
      <c r="AH1036" s="65"/>
      <c r="AI1036" s="65"/>
      <c r="AJ1036" s="65"/>
      <c r="AK1036" s="65"/>
      <c r="AL1036" s="65"/>
      <c r="AM1036" s="65"/>
      <c r="AN1036" s="65"/>
      <c r="AO1036" s="65"/>
      <c r="AP1036" s="65"/>
      <c r="AQ1036" s="65"/>
      <c r="AR1036" s="65"/>
      <c r="AS1036" s="65"/>
      <c r="AT1036" s="65"/>
      <c r="AU1036" s="65"/>
      <c r="AV1036" s="65"/>
      <c r="AW1036" s="65"/>
      <c r="AX1036" s="65"/>
      <c r="AY1036" s="65"/>
      <c r="AZ1036" s="65"/>
      <c r="BA1036" s="65"/>
      <c r="BB1036" s="65"/>
      <c r="BC1036" s="65"/>
      <c r="BD1036" s="65"/>
      <c r="BE1036" s="65"/>
      <c r="BF1036" s="65"/>
    </row>
    <row r="1037" spans="1:58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T1037" s="65"/>
      <c r="U1037" s="65"/>
      <c r="V1037" s="65"/>
      <c r="W1037" s="65"/>
      <c r="X1037" s="65"/>
      <c r="Y1037" s="65"/>
      <c r="Z1037" s="65"/>
      <c r="AA1037" s="65"/>
      <c r="AB1037" s="65"/>
      <c r="AC1037" s="65"/>
      <c r="AD1037" s="65"/>
      <c r="AE1037" s="65"/>
      <c r="AF1037" s="65"/>
      <c r="AG1037" s="65"/>
      <c r="AH1037" s="65"/>
      <c r="AI1037" s="65"/>
      <c r="AJ1037" s="65"/>
      <c r="AK1037" s="65"/>
      <c r="AL1037" s="65"/>
      <c r="AM1037" s="65"/>
      <c r="AN1037" s="65"/>
      <c r="AO1037" s="65"/>
      <c r="AP1037" s="65"/>
      <c r="AQ1037" s="65"/>
      <c r="AR1037" s="65"/>
      <c r="AS1037" s="65"/>
      <c r="AT1037" s="65"/>
      <c r="AU1037" s="65"/>
      <c r="AV1037" s="65"/>
      <c r="AW1037" s="65"/>
      <c r="AX1037" s="65"/>
      <c r="AY1037" s="65"/>
      <c r="AZ1037" s="65"/>
      <c r="BA1037" s="65"/>
      <c r="BB1037" s="65"/>
      <c r="BC1037" s="65"/>
      <c r="BD1037" s="65"/>
      <c r="BE1037" s="65"/>
      <c r="BF1037" s="65"/>
    </row>
    <row r="1038" spans="1:58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T1038" s="65"/>
      <c r="U1038" s="65"/>
      <c r="V1038" s="65"/>
      <c r="W1038" s="65"/>
      <c r="X1038" s="65"/>
      <c r="Y1038" s="65"/>
      <c r="Z1038" s="65"/>
      <c r="AA1038" s="65"/>
      <c r="AB1038" s="65"/>
      <c r="AC1038" s="65"/>
      <c r="AD1038" s="65"/>
      <c r="AE1038" s="65"/>
      <c r="AF1038" s="65"/>
      <c r="AG1038" s="65"/>
      <c r="AH1038" s="65"/>
      <c r="AI1038" s="65"/>
      <c r="AJ1038" s="65"/>
      <c r="AK1038" s="65"/>
      <c r="AL1038" s="65"/>
      <c r="AM1038" s="65"/>
      <c r="AN1038" s="65"/>
      <c r="AO1038" s="65"/>
      <c r="AP1038" s="65"/>
      <c r="AQ1038" s="65"/>
      <c r="AR1038" s="65"/>
      <c r="AS1038" s="65"/>
      <c r="AT1038" s="65"/>
      <c r="AU1038" s="65"/>
      <c r="AV1038" s="65"/>
      <c r="AW1038" s="65"/>
      <c r="AX1038" s="65"/>
      <c r="AY1038" s="65"/>
      <c r="AZ1038" s="65"/>
      <c r="BA1038" s="65"/>
      <c r="BB1038" s="65"/>
      <c r="BC1038" s="65"/>
      <c r="BD1038" s="65"/>
      <c r="BE1038" s="65"/>
      <c r="BF1038" s="65"/>
    </row>
    <row r="1039" spans="1:58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T1039" s="65"/>
      <c r="U1039" s="65"/>
      <c r="V1039" s="65"/>
      <c r="W1039" s="65"/>
      <c r="X1039" s="65"/>
      <c r="Y1039" s="65"/>
      <c r="Z1039" s="65"/>
      <c r="AA1039" s="65"/>
      <c r="AB1039" s="65"/>
      <c r="AC1039" s="65"/>
      <c r="AD1039" s="65"/>
      <c r="AE1039" s="65"/>
      <c r="AF1039" s="65"/>
      <c r="AG1039" s="65"/>
      <c r="AH1039" s="65"/>
      <c r="AI1039" s="65"/>
      <c r="AJ1039" s="65"/>
      <c r="AK1039" s="65"/>
      <c r="AL1039" s="65"/>
      <c r="AM1039" s="65"/>
      <c r="AN1039" s="65"/>
      <c r="AO1039" s="65"/>
      <c r="AP1039" s="65"/>
      <c r="AQ1039" s="65"/>
      <c r="AR1039" s="65"/>
      <c r="AS1039" s="65"/>
      <c r="AT1039" s="65"/>
      <c r="AU1039" s="65"/>
      <c r="AV1039" s="65"/>
      <c r="AW1039" s="65"/>
      <c r="AX1039" s="65"/>
      <c r="AY1039" s="65"/>
      <c r="AZ1039" s="65"/>
      <c r="BA1039" s="65"/>
      <c r="BB1039" s="65"/>
      <c r="BC1039" s="65"/>
      <c r="BD1039" s="65"/>
      <c r="BE1039" s="65"/>
      <c r="BF1039" s="65"/>
    </row>
    <row r="1040" spans="1:58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T1040" s="65"/>
      <c r="U1040" s="65"/>
      <c r="V1040" s="65"/>
      <c r="W1040" s="65"/>
      <c r="X1040" s="65"/>
      <c r="Y1040" s="65"/>
      <c r="Z1040" s="65"/>
      <c r="AA1040" s="65"/>
      <c r="AB1040" s="65"/>
      <c r="AC1040" s="65"/>
      <c r="AD1040" s="65"/>
      <c r="AE1040" s="65"/>
      <c r="AF1040" s="65"/>
      <c r="AG1040" s="65"/>
      <c r="AH1040" s="65"/>
      <c r="AI1040" s="65"/>
      <c r="AJ1040" s="65"/>
      <c r="AK1040" s="65"/>
      <c r="AL1040" s="65"/>
      <c r="AM1040" s="65"/>
      <c r="AN1040" s="65"/>
      <c r="AO1040" s="65"/>
      <c r="AP1040" s="65"/>
      <c r="AQ1040" s="65"/>
      <c r="AR1040" s="65"/>
      <c r="AS1040" s="65"/>
      <c r="AT1040" s="65"/>
      <c r="AU1040" s="65"/>
      <c r="AV1040" s="65"/>
      <c r="AW1040" s="65"/>
      <c r="AX1040" s="65"/>
      <c r="AY1040" s="65"/>
      <c r="AZ1040" s="65"/>
      <c r="BA1040" s="65"/>
      <c r="BB1040" s="65"/>
      <c r="BC1040" s="65"/>
      <c r="BD1040" s="65"/>
      <c r="BE1040" s="65"/>
      <c r="BF1040" s="65"/>
    </row>
    <row r="1041" spans="1:58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T1041" s="65"/>
      <c r="U1041" s="65"/>
      <c r="V1041" s="65"/>
      <c r="W1041" s="65"/>
      <c r="X1041" s="65"/>
      <c r="Y1041" s="65"/>
      <c r="Z1041" s="65"/>
      <c r="AA1041" s="65"/>
      <c r="AB1041" s="65"/>
      <c r="AC1041" s="65"/>
      <c r="AD1041" s="65"/>
      <c r="AE1041" s="65"/>
      <c r="AF1041" s="65"/>
      <c r="AG1041" s="65"/>
      <c r="AH1041" s="65"/>
      <c r="AI1041" s="65"/>
      <c r="AJ1041" s="65"/>
      <c r="AK1041" s="65"/>
      <c r="AL1041" s="65"/>
      <c r="AM1041" s="65"/>
      <c r="AN1041" s="65"/>
      <c r="AO1041" s="65"/>
      <c r="AP1041" s="65"/>
      <c r="AQ1041" s="65"/>
      <c r="AR1041" s="65"/>
      <c r="AS1041" s="65"/>
      <c r="AT1041" s="65"/>
      <c r="AU1041" s="65"/>
      <c r="AV1041" s="65"/>
      <c r="AW1041" s="65"/>
      <c r="AX1041" s="65"/>
      <c r="AY1041" s="65"/>
      <c r="AZ1041" s="65"/>
      <c r="BA1041" s="65"/>
      <c r="BB1041" s="65"/>
      <c r="BC1041" s="65"/>
      <c r="BD1041" s="65"/>
      <c r="BE1041" s="65"/>
      <c r="BF1041" s="65"/>
    </row>
    <row r="1042" spans="1:58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T1042" s="65"/>
      <c r="U1042" s="65"/>
      <c r="V1042" s="65"/>
      <c r="W1042" s="65"/>
      <c r="X1042" s="65"/>
      <c r="Y1042" s="65"/>
      <c r="Z1042" s="65"/>
      <c r="AA1042" s="65"/>
      <c r="AB1042" s="65"/>
      <c r="AC1042" s="65"/>
      <c r="AD1042" s="65"/>
      <c r="AE1042" s="65"/>
      <c r="AF1042" s="65"/>
      <c r="AG1042" s="65"/>
      <c r="AH1042" s="65"/>
      <c r="AI1042" s="65"/>
      <c r="AJ1042" s="65"/>
      <c r="AK1042" s="65"/>
      <c r="AL1042" s="65"/>
      <c r="AM1042" s="65"/>
      <c r="AN1042" s="65"/>
      <c r="AO1042" s="65"/>
      <c r="AP1042" s="65"/>
      <c r="AQ1042" s="65"/>
      <c r="AR1042" s="65"/>
      <c r="AS1042" s="65"/>
      <c r="AT1042" s="65"/>
      <c r="AU1042" s="65"/>
      <c r="AV1042" s="65"/>
      <c r="AW1042" s="65"/>
      <c r="AX1042" s="65"/>
      <c r="AY1042" s="65"/>
      <c r="AZ1042" s="65"/>
      <c r="BA1042" s="65"/>
      <c r="BB1042" s="65"/>
      <c r="BC1042" s="65"/>
      <c r="BD1042" s="65"/>
      <c r="BE1042" s="65"/>
      <c r="BF1042" s="65"/>
    </row>
    <row r="1043" spans="1:58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T1043" s="65"/>
      <c r="U1043" s="65"/>
      <c r="V1043" s="65"/>
      <c r="W1043" s="65"/>
      <c r="X1043" s="65"/>
      <c r="Y1043" s="65"/>
      <c r="Z1043" s="65"/>
      <c r="AA1043" s="65"/>
      <c r="AB1043" s="65"/>
      <c r="AC1043" s="65"/>
      <c r="AD1043" s="65"/>
      <c r="AE1043" s="65"/>
      <c r="AF1043" s="65"/>
      <c r="AG1043" s="65"/>
      <c r="AH1043" s="65"/>
      <c r="AI1043" s="65"/>
      <c r="AJ1043" s="65"/>
      <c r="AK1043" s="65"/>
      <c r="AL1043" s="65"/>
      <c r="AM1043" s="65"/>
      <c r="AN1043" s="65"/>
      <c r="AO1043" s="65"/>
      <c r="AP1043" s="65"/>
      <c r="AQ1043" s="65"/>
      <c r="AR1043" s="65"/>
      <c r="AS1043" s="65"/>
      <c r="AT1043" s="65"/>
      <c r="AU1043" s="65"/>
      <c r="AV1043" s="65"/>
      <c r="AW1043" s="65"/>
      <c r="AX1043" s="65"/>
      <c r="AY1043" s="65"/>
      <c r="AZ1043" s="65"/>
      <c r="BA1043" s="65"/>
      <c r="BB1043" s="65"/>
      <c r="BC1043" s="65"/>
      <c r="BD1043" s="65"/>
      <c r="BE1043" s="65"/>
      <c r="BF1043" s="65"/>
    </row>
    <row r="1044" spans="1:58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T1044" s="65"/>
      <c r="U1044" s="65"/>
      <c r="V1044" s="65"/>
      <c r="W1044" s="65"/>
      <c r="X1044" s="65"/>
      <c r="Y1044" s="65"/>
      <c r="Z1044" s="65"/>
      <c r="AA1044" s="65"/>
      <c r="AB1044" s="65"/>
      <c r="AC1044" s="65"/>
      <c r="AD1044" s="65"/>
      <c r="AE1044" s="65"/>
      <c r="AF1044" s="65"/>
      <c r="AG1044" s="65"/>
      <c r="AH1044" s="65"/>
      <c r="AI1044" s="65"/>
      <c r="AJ1044" s="65"/>
      <c r="AK1044" s="65"/>
      <c r="AL1044" s="65"/>
      <c r="AM1044" s="65"/>
      <c r="AN1044" s="65"/>
      <c r="AO1044" s="65"/>
      <c r="AP1044" s="65"/>
      <c r="AQ1044" s="65"/>
      <c r="AR1044" s="65"/>
      <c r="AS1044" s="65"/>
      <c r="AT1044" s="65"/>
      <c r="AU1044" s="65"/>
      <c r="AV1044" s="65"/>
      <c r="AW1044" s="65"/>
      <c r="AX1044" s="65"/>
      <c r="AY1044" s="65"/>
      <c r="AZ1044" s="65"/>
      <c r="BA1044" s="65"/>
      <c r="BB1044" s="65"/>
      <c r="BC1044" s="65"/>
      <c r="BD1044" s="65"/>
      <c r="BE1044" s="65"/>
      <c r="BF1044" s="65"/>
    </row>
    <row r="1045" spans="1:58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T1045" s="65"/>
      <c r="U1045" s="65"/>
      <c r="V1045" s="65"/>
      <c r="W1045" s="65"/>
      <c r="X1045" s="65"/>
      <c r="Y1045" s="65"/>
      <c r="Z1045" s="65"/>
      <c r="AA1045" s="65"/>
      <c r="AB1045" s="65"/>
      <c r="AC1045" s="65"/>
      <c r="AD1045" s="65"/>
      <c r="AE1045" s="65"/>
      <c r="AF1045" s="65"/>
      <c r="AG1045" s="65"/>
      <c r="AH1045" s="65"/>
      <c r="AI1045" s="65"/>
      <c r="AJ1045" s="65"/>
      <c r="AK1045" s="65"/>
      <c r="AL1045" s="65"/>
      <c r="AM1045" s="65"/>
      <c r="AN1045" s="65"/>
      <c r="AO1045" s="65"/>
      <c r="AP1045" s="65"/>
      <c r="AQ1045" s="65"/>
      <c r="AR1045" s="65"/>
      <c r="AS1045" s="65"/>
      <c r="AT1045" s="65"/>
      <c r="AU1045" s="65"/>
      <c r="AV1045" s="65"/>
      <c r="AW1045" s="65"/>
      <c r="AX1045" s="65"/>
      <c r="AY1045" s="65"/>
      <c r="AZ1045" s="65"/>
      <c r="BA1045" s="65"/>
      <c r="BB1045" s="65"/>
      <c r="BC1045" s="65"/>
      <c r="BD1045" s="65"/>
      <c r="BE1045" s="65"/>
      <c r="BF1045" s="65"/>
    </row>
    <row r="1046" spans="1:58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T1046" s="65"/>
      <c r="U1046" s="65"/>
      <c r="V1046" s="65"/>
      <c r="W1046" s="65"/>
      <c r="X1046" s="65"/>
      <c r="Y1046" s="65"/>
      <c r="Z1046" s="65"/>
      <c r="AA1046" s="65"/>
      <c r="AB1046" s="65"/>
      <c r="AC1046" s="65"/>
      <c r="AD1046" s="65"/>
      <c r="AE1046" s="65"/>
      <c r="AF1046" s="65"/>
      <c r="AG1046" s="65"/>
      <c r="AH1046" s="65"/>
      <c r="AI1046" s="65"/>
      <c r="AJ1046" s="65"/>
      <c r="AK1046" s="65"/>
      <c r="AL1046" s="65"/>
      <c r="AM1046" s="65"/>
      <c r="AN1046" s="65"/>
      <c r="AO1046" s="65"/>
      <c r="AP1046" s="65"/>
      <c r="AQ1046" s="65"/>
      <c r="AR1046" s="65"/>
      <c r="AS1046" s="65"/>
      <c r="AT1046" s="65"/>
      <c r="AU1046" s="65"/>
      <c r="AV1046" s="65"/>
      <c r="AW1046" s="65"/>
      <c r="AX1046" s="65"/>
      <c r="AY1046" s="65"/>
      <c r="AZ1046" s="65"/>
      <c r="BA1046" s="65"/>
      <c r="BB1046" s="65"/>
      <c r="BC1046" s="65"/>
      <c r="BD1046" s="65"/>
      <c r="BE1046" s="65"/>
      <c r="BF1046" s="65"/>
    </row>
    <row r="1047" spans="1:58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T1047" s="65"/>
      <c r="U1047" s="65"/>
      <c r="V1047" s="65"/>
      <c r="W1047" s="65"/>
      <c r="X1047" s="65"/>
      <c r="Y1047" s="65"/>
      <c r="Z1047" s="65"/>
      <c r="AA1047" s="65"/>
      <c r="AB1047" s="65"/>
      <c r="AC1047" s="65"/>
      <c r="AD1047" s="65"/>
      <c r="AE1047" s="65"/>
      <c r="AF1047" s="65"/>
      <c r="AG1047" s="65"/>
      <c r="AH1047" s="65"/>
      <c r="AI1047" s="65"/>
      <c r="AJ1047" s="65"/>
      <c r="AK1047" s="65"/>
      <c r="AL1047" s="65"/>
      <c r="AM1047" s="65"/>
      <c r="AN1047" s="65"/>
      <c r="AO1047" s="65"/>
      <c r="AP1047" s="65"/>
      <c r="AQ1047" s="65"/>
      <c r="AR1047" s="65"/>
      <c r="AS1047" s="65"/>
      <c r="AT1047" s="65"/>
      <c r="AU1047" s="65"/>
      <c r="AV1047" s="65"/>
      <c r="AW1047" s="65"/>
      <c r="AX1047" s="65"/>
      <c r="AY1047" s="65"/>
      <c r="AZ1047" s="65"/>
      <c r="BA1047" s="65"/>
      <c r="BB1047" s="65"/>
      <c r="BC1047" s="65"/>
      <c r="BD1047" s="65"/>
      <c r="BE1047" s="65"/>
      <c r="BF1047" s="65"/>
    </row>
    <row r="1048" spans="1:58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T1048" s="65"/>
      <c r="U1048" s="65"/>
      <c r="V1048" s="65"/>
      <c r="W1048" s="65"/>
      <c r="X1048" s="65"/>
      <c r="Y1048" s="65"/>
      <c r="Z1048" s="65"/>
      <c r="AA1048" s="65"/>
      <c r="AB1048" s="65"/>
      <c r="AC1048" s="65"/>
      <c r="AD1048" s="65"/>
      <c r="AE1048" s="65"/>
      <c r="AF1048" s="65"/>
      <c r="AG1048" s="65"/>
      <c r="AH1048" s="65"/>
      <c r="AI1048" s="65"/>
      <c r="AJ1048" s="65"/>
      <c r="AK1048" s="65"/>
      <c r="AL1048" s="65"/>
      <c r="AM1048" s="65"/>
      <c r="AN1048" s="65"/>
      <c r="AO1048" s="65"/>
      <c r="AP1048" s="65"/>
      <c r="AQ1048" s="65"/>
      <c r="AR1048" s="65"/>
      <c r="AS1048" s="65"/>
      <c r="AT1048" s="65"/>
      <c r="AU1048" s="65"/>
      <c r="AV1048" s="65"/>
      <c r="AW1048" s="65"/>
      <c r="AX1048" s="65"/>
      <c r="AY1048" s="65"/>
      <c r="AZ1048" s="65"/>
      <c r="BA1048" s="65"/>
      <c r="BB1048" s="65"/>
      <c r="BC1048" s="65"/>
      <c r="BD1048" s="65"/>
      <c r="BE1048" s="65"/>
      <c r="BF1048" s="65"/>
    </row>
    <row r="1049" spans="1:58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T1049" s="65"/>
      <c r="U1049" s="65"/>
      <c r="V1049" s="65"/>
      <c r="W1049" s="65"/>
      <c r="X1049" s="65"/>
      <c r="Y1049" s="65"/>
      <c r="Z1049" s="65"/>
      <c r="AA1049" s="65"/>
      <c r="AB1049" s="65"/>
      <c r="AC1049" s="65"/>
      <c r="AD1049" s="65"/>
      <c r="AE1049" s="65"/>
      <c r="AF1049" s="65"/>
      <c r="AG1049" s="65"/>
      <c r="AH1049" s="65"/>
      <c r="AI1049" s="65"/>
      <c r="AJ1049" s="65"/>
      <c r="AK1049" s="65"/>
      <c r="AL1049" s="65"/>
      <c r="AM1049" s="65"/>
      <c r="AN1049" s="65"/>
      <c r="AO1049" s="65"/>
      <c r="AP1049" s="65"/>
      <c r="AQ1049" s="65"/>
      <c r="AR1049" s="65"/>
      <c r="AS1049" s="65"/>
      <c r="AT1049" s="65"/>
      <c r="AU1049" s="65"/>
      <c r="AV1049" s="65"/>
      <c r="AW1049" s="65"/>
      <c r="AX1049" s="65"/>
      <c r="AY1049" s="65"/>
      <c r="AZ1049" s="65"/>
      <c r="BA1049" s="65"/>
      <c r="BB1049" s="65"/>
      <c r="BC1049" s="65"/>
      <c r="BD1049" s="65"/>
      <c r="BE1049" s="65"/>
      <c r="BF1049" s="65"/>
    </row>
    <row r="1050" spans="1:58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T1050" s="65"/>
      <c r="U1050" s="65"/>
      <c r="V1050" s="65"/>
      <c r="W1050" s="65"/>
      <c r="X1050" s="65"/>
      <c r="Y1050" s="65"/>
      <c r="Z1050" s="65"/>
      <c r="AA1050" s="65"/>
      <c r="AB1050" s="65"/>
      <c r="AC1050" s="65"/>
      <c r="AD1050" s="65"/>
      <c r="AE1050" s="65"/>
      <c r="AF1050" s="65"/>
      <c r="AG1050" s="65"/>
      <c r="AH1050" s="65"/>
      <c r="AI1050" s="65"/>
      <c r="AJ1050" s="65"/>
      <c r="AK1050" s="65"/>
      <c r="AL1050" s="65"/>
      <c r="AM1050" s="65"/>
      <c r="AN1050" s="65"/>
      <c r="AO1050" s="65"/>
      <c r="AP1050" s="65"/>
      <c r="AQ1050" s="65"/>
      <c r="AR1050" s="65"/>
      <c r="AS1050" s="65"/>
      <c r="AT1050" s="65"/>
      <c r="AU1050" s="65"/>
      <c r="AV1050" s="65"/>
      <c r="AW1050" s="65"/>
      <c r="AX1050" s="65"/>
      <c r="AY1050" s="65"/>
      <c r="AZ1050" s="65"/>
      <c r="BA1050" s="65"/>
      <c r="BB1050" s="65"/>
      <c r="BC1050" s="65"/>
      <c r="BD1050" s="65"/>
      <c r="BE1050" s="65"/>
      <c r="BF1050" s="65"/>
    </row>
    <row r="1051" spans="1:58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T1051" s="65"/>
      <c r="U1051" s="65"/>
      <c r="V1051" s="65"/>
      <c r="W1051" s="65"/>
      <c r="X1051" s="65"/>
      <c r="Y1051" s="65"/>
      <c r="Z1051" s="65"/>
      <c r="AA1051" s="65"/>
      <c r="AB1051" s="65"/>
      <c r="AC1051" s="65"/>
      <c r="AD1051" s="65"/>
      <c r="AE1051" s="65"/>
      <c r="AF1051" s="65"/>
      <c r="AG1051" s="65"/>
      <c r="AH1051" s="65"/>
      <c r="AI1051" s="65"/>
      <c r="AJ1051" s="65"/>
      <c r="AK1051" s="65"/>
      <c r="AL1051" s="65"/>
      <c r="AM1051" s="65"/>
      <c r="AN1051" s="65"/>
      <c r="AO1051" s="65"/>
      <c r="AP1051" s="65"/>
      <c r="AQ1051" s="65"/>
      <c r="AR1051" s="65"/>
      <c r="AS1051" s="65"/>
      <c r="AT1051" s="65"/>
      <c r="AU1051" s="65"/>
      <c r="AV1051" s="65"/>
      <c r="AW1051" s="65"/>
      <c r="AX1051" s="65"/>
      <c r="AY1051" s="65"/>
      <c r="AZ1051" s="65"/>
      <c r="BA1051" s="65"/>
      <c r="BB1051" s="65"/>
      <c r="BC1051" s="65"/>
      <c r="BD1051" s="65"/>
      <c r="BE1051" s="65"/>
      <c r="BF1051" s="65"/>
    </row>
    <row r="1052" spans="1:58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T1052" s="65"/>
      <c r="U1052" s="65"/>
      <c r="V1052" s="65"/>
      <c r="W1052" s="65"/>
      <c r="X1052" s="65"/>
      <c r="Y1052" s="65"/>
      <c r="Z1052" s="65"/>
      <c r="AA1052" s="65"/>
      <c r="AB1052" s="65"/>
      <c r="AC1052" s="65"/>
      <c r="AD1052" s="65"/>
      <c r="AE1052" s="65"/>
      <c r="AF1052" s="65"/>
      <c r="AG1052" s="65"/>
      <c r="AH1052" s="65"/>
      <c r="AI1052" s="65"/>
      <c r="AJ1052" s="65"/>
      <c r="AK1052" s="65"/>
      <c r="AL1052" s="65"/>
      <c r="AM1052" s="65"/>
      <c r="AN1052" s="65"/>
      <c r="AO1052" s="65"/>
      <c r="AP1052" s="65"/>
      <c r="AQ1052" s="65"/>
      <c r="AR1052" s="65"/>
      <c r="AS1052" s="65"/>
      <c r="AT1052" s="65"/>
      <c r="AU1052" s="65"/>
      <c r="AV1052" s="65"/>
      <c r="AW1052" s="65"/>
      <c r="AX1052" s="65"/>
      <c r="AY1052" s="65"/>
      <c r="AZ1052" s="65"/>
      <c r="BA1052" s="65"/>
      <c r="BB1052" s="65"/>
      <c r="BC1052" s="65"/>
      <c r="BD1052" s="65"/>
      <c r="BE1052" s="65"/>
      <c r="BF1052" s="65"/>
    </row>
    <row r="1053" spans="1:58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T1053" s="65"/>
      <c r="U1053" s="65"/>
      <c r="V1053" s="65"/>
      <c r="W1053" s="65"/>
      <c r="X1053" s="65"/>
      <c r="Y1053" s="65"/>
      <c r="Z1053" s="65"/>
      <c r="AA1053" s="65"/>
      <c r="AB1053" s="65"/>
      <c r="AC1053" s="65"/>
      <c r="AD1053" s="65"/>
      <c r="AE1053" s="65"/>
      <c r="AF1053" s="65"/>
      <c r="AG1053" s="65"/>
      <c r="AH1053" s="65"/>
      <c r="AI1053" s="65"/>
      <c r="AJ1053" s="65"/>
      <c r="AK1053" s="65"/>
      <c r="AL1053" s="65"/>
      <c r="AM1053" s="65"/>
      <c r="AN1053" s="65"/>
      <c r="AO1053" s="65"/>
      <c r="AP1053" s="65"/>
      <c r="AQ1053" s="65"/>
      <c r="AR1053" s="65"/>
      <c r="AS1053" s="65"/>
      <c r="AT1053" s="65"/>
      <c r="AU1053" s="65"/>
      <c r="AV1053" s="65"/>
      <c r="AW1053" s="65"/>
      <c r="AX1053" s="65"/>
      <c r="AY1053" s="65"/>
      <c r="AZ1053" s="65"/>
      <c r="BA1053" s="65"/>
      <c r="BB1053" s="65"/>
      <c r="BC1053" s="65"/>
      <c r="BD1053" s="65"/>
      <c r="BE1053" s="65"/>
      <c r="BF1053" s="65"/>
    </row>
    <row r="1054" spans="1:58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T1054" s="65"/>
      <c r="U1054" s="65"/>
      <c r="V1054" s="65"/>
      <c r="W1054" s="65"/>
      <c r="X1054" s="65"/>
      <c r="Y1054" s="65"/>
      <c r="Z1054" s="65"/>
      <c r="AA1054" s="65"/>
      <c r="AB1054" s="65"/>
      <c r="AC1054" s="65"/>
      <c r="AD1054" s="65"/>
      <c r="AE1054" s="65"/>
      <c r="AF1054" s="65"/>
      <c r="AG1054" s="65"/>
      <c r="AH1054" s="65"/>
      <c r="AI1054" s="65"/>
      <c r="AJ1054" s="65"/>
      <c r="AK1054" s="65"/>
      <c r="AL1054" s="65"/>
      <c r="AM1054" s="65"/>
      <c r="AN1054" s="65"/>
      <c r="AO1054" s="65"/>
      <c r="AP1054" s="65"/>
      <c r="AQ1054" s="65"/>
      <c r="AR1054" s="65"/>
      <c r="AS1054" s="65"/>
      <c r="AT1054" s="65"/>
      <c r="AU1054" s="65"/>
      <c r="AV1054" s="65"/>
      <c r="AW1054" s="65"/>
      <c r="AX1054" s="65"/>
      <c r="AY1054" s="65"/>
      <c r="AZ1054" s="65"/>
      <c r="BA1054" s="65"/>
      <c r="BB1054" s="65"/>
      <c r="BC1054" s="65"/>
      <c r="BD1054" s="65"/>
      <c r="BE1054" s="65"/>
      <c r="BF1054" s="65"/>
    </row>
    <row r="1055" spans="1:58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T1055" s="65"/>
      <c r="U1055" s="65"/>
      <c r="V1055" s="65"/>
      <c r="W1055" s="65"/>
      <c r="X1055" s="65"/>
      <c r="Y1055" s="65"/>
      <c r="Z1055" s="65"/>
      <c r="AA1055" s="65"/>
      <c r="AB1055" s="65"/>
      <c r="AC1055" s="65"/>
      <c r="AD1055" s="65"/>
      <c r="AE1055" s="65"/>
      <c r="AF1055" s="65"/>
      <c r="AG1055" s="65"/>
      <c r="AH1055" s="65"/>
      <c r="AI1055" s="65"/>
      <c r="AJ1055" s="65"/>
      <c r="AK1055" s="65"/>
      <c r="AL1055" s="65"/>
      <c r="AM1055" s="65"/>
      <c r="AN1055" s="65"/>
      <c r="AO1055" s="65"/>
      <c r="AP1055" s="65"/>
      <c r="AQ1055" s="65"/>
      <c r="AR1055" s="65"/>
      <c r="AS1055" s="65"/>
      <c r="AT1055" s="65"/>
      <c r="AU1055" s="65"/>
      <c r="AV1055" s="65"/>
      <c r="AW1055" s="65"/>
      <c r="AX1055" s="65"/>
      <c r="AY1055" s="65"/>
      <c r="AZ1055" s="65"/>
      <c r="BA1055" s="65"/>
      <c r="BB1055" s="65"/>
      <c r="BC1055" s="65"/>
      <c r="BD1055" s="65"/>
      <c r="BE1055" s="65"/>
      <c r="BF1055" s="65"/>
    </row>
    <row r="1056" spans="1:58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T1056" s="65"/>
      <c r="U1056" s="65"/>
      <c r="V1056" s="65"/>
      <c r="W1056" s="65"/>
      <c r="X1056" s="65"/>
      <c r="Y1056" s="65"/>
      <c r="Z1056" s="65"/>
      <c r="AA1056" s="65"/>
      <c r="AB1056" s="65"/>
      <c r="AC1056" s="65"/>
      <c r="AD1056" s="65"/>
      <c r="AE1056" s="65"/>
      <c r="AF1056" s="65"/>
      <c r="AG1056" s="65"/>
      <c r="AH1056" s="65"/>
      <c r="AI1056" s="65"/>
      <c r="AJ1056" s="65"/>
      <c r="AK1056" s="65"/>
      <c r="AL1056" s="65"/>
      <c r="AM1056" s="65"/>
      <c r="AN1056" s="65"/>
      <c r="AO1056" s="65"/>
      <c r="AP1056" s="65"/>
      <c r="AQ1056" s="65"/>
      <c r="AR1056" s="65"/>
      <c r="AS1056" s="65"/>
      <c r="AT1056" s="65"/>
      <c r="AU1056" s="65"/>
      <c r="AV1056" s="65"/>
      <c r="AW1056" s="65"/>
      <c r="AX1056" s="65"/>
      <c r="AY1056" s="65"/>
      <c r="AZ1056" s="65"/>
      <c r="BA1056" s="65"/>
      <c r="BB1056" s="65"/>
      <c r="BC1056" s="65"/>
      <c r="BD1056" s="65"/>
      <c r="BE1056" s="65"/>
      <c r="BF1056" s="65"/>
    </row>
    <row r="1057" spans="1:58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T1057" s="65"/>
      <c r="U1057" s="65"/>
      <c r="V1057" s="65"/>
      <c r="W1057" s="65"/>
      <c r="X1057" s="65"/>
      <c r="Y1057" s="65"/>
      <c r="Z1057" s="65"/>
      <c r="AA1057" s="65"/>
      <c r="AB1057" s="65"/>
      <c r="AC1057" s="65"/>
      <c r="AD1057" s="65"/>
      <c r="AE1057" s="65"/>
      <c r="AF1057" s="65"/>
      <c r="AG1057" s="65"/>
      <c r="AH1057" s="65"/>
      <c r="AI1057" s="65"/>
      <c r="AJ1057" s="65"/>
      <c r="AK1057" s="65"/>
      <c r="AL1057" s="65"/>
      <c r="AM1057" s="65"/>
      <c r="AN1057" s="65"/>
      <c r="AO1057" s="65"/>
      <c r="AP1057" s="65"/>
      <c r="AQ1057" s="65"/>
      <c r="AR1057" s="65"/>
      <c r="AS1057" s="65"/>
      <c r="AT1057" s="65"/>
      <c r="AU1057" s="65"/>
      <c r="AV1057" s="65"/>
      <c r="AW1057" s="65"/>
      <c r="AX1057" s="65"/>
      <c r="AY1057" s="65"/>
      <c r="AZ1057" s="65"/>
      <c r="BA1057" s="65"/>
      <c r="BB1057" s="65"/>
      <c r="BC1057" s="65"/>
      <c r="BD1057" s="65"/>
      <c r="BE1057" s="65"/>
      <c r="BF1057" s="65"/>
    </row>
    <row r="1058" spans="1:58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  <c r="Z1058" s="65"/>
      <c r="AA1058" s="65"/>
      <c r="AB1058" s="65"/>
      <c r="AC1058" s="65"/>
      <c r="AD1058" s="65"/>
      <c r="AE1058" s="65"/>
      <c r="AF1058" s="65"/>
      <c r="AG1058" s="65"/>
      <c r="AH1058" s="65"/>
      <c r="AI1058" s="65"/>
      <c r="AJ1058" s="65"/>
      <c r="AK1058" s="65"/>
      <c r="AL1058" s="65"/>
      <c r="AM1058" s="65"/>
      <c r="AN1058" s="65"/>
      <c r="AO1058" s="65"/>
      <c r="AP1058" s="65"/>
      <c r="AQ1058" s="65"/>
      <c r="AR1058" s="65"/>
      <c r="AS1058" s="65"/>
      <c r="AT1058" s="65"/>
      <c r="AU1058" s="65"/>
      <c r="AV1058" s="65"/>
      <c r="AW1058" s="65"/>
      <c r="AX1058" s="65"/>
      <c r="AY1058" s="65"/>
      <c r="AZ1058" s="65"/>
      <c r="BA1058" s="65"/>
      <c r="BB1058" s="65"/>
      <c r="BC1058" s="65"/>
      <c r="BD1058" s="65"/>
      <c r="BE1058" s="65"/>
      <c r="BF1058" s="65"/>
    </row>
  </sheetData>
  <sheetProtection algorithmName="SHA-512" hashValue="zr8KaHYuFKMMlngoUP2vAqDQlOB3749s9FYQorh7af2dzSlvcjEsCOkK4CqXBhKCbSAVkKCXQhXUqud5lpP5IA==" saltValue="93xgtvCX3ke86XgVrjKJLw==" spinCount="100000" sheet="1" objects="1" scenarios="1" selectLockedCells="1"/>
  <mergeCells count="36">
    <mergeCell ref="A52:I52"/>
    <mergeCell ref="A53:I53"/>
    <mergeCell ref="H35:I35"/>
    <mergeCell ref="H37:I37"/>
    <mergeCell ref="A41:G41"/>
    <mergeCell ref="A42:G42"/>
    <mergeCell ref="A46:G46"/>
    <mergeCell ref="A44:G44"/>
    <mergeCell ref="A45:G45"/>
    <mergeCell ref="A43:G43"/>
    <mergeCell ref="A49:G49"/>
    <mergeCell ref="A50:G50"/>
    <mergeCell ref="A47:G47"/>
    <mergeCell ref="A48:G48"/>
    <mergeCell ref="A33:I33"/>
    <mergeCell ref="A16:H16"/>
    <mergeCell ref="A10:I10"/>
    <mergeCell ref="A4:I4"/>
    <mergeCell ref="L9:M9"/>
    <mergeCell ref="A13:H13"/>
    <mergeCell ref="A1:I1"/>
    <mergeCell ref="A24:I24"/>
    <mergeCell ref="A40:I40"/>
    <mergeCell ref="A29:H29"/>
    <mergeCell ref="A30:H30"/>
    <mergeCell ref="A17:H17"/>
    <mergeCell ref="A25:H25"/>
    <mergeCell ref="A18:H18"/>
    <mergeCell ref="A21:I21"/>
    <mergeCell ref="A26:H26"/>
    <mergeCell ref="A27:H27"/>
    <mergeCell ref="A28:H28"/>
    <mergeCell ref="A11:H11"/>
    <mergeCell ref="A12:H12"/>
    <mergeCell ref="A14:H14"/>
    <mergeCell ref="A15:H15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opLeftCell="A22" workbookViewId="0">
      <selection activeCell="H54" sqref="H54"/>
    </sheetView>
  </sheetViews>
  <sheetFormatPr defaultColWidth="9.140625" defaultRowHeight="12.75"/>
  <cols>
    <col min="1" max="4" width="9.140625" style="28" customWidth="1"/>
    <col min="5" max="5" width="14" style="28" customWidth="1"/>
    <col min="6" max="6" width="16.140625" style="28" customWidth="1"/>
    <col min="7" max="9" width="15.7109375" style="28" customWidth="1"/>
    <col min="10" max="10" width="10.28515625" style="28" customWidth="1"/>
    <col min="11" max="13" width="14.28515625" style="28" customWidth="1"/>
    <col min="14" max="16384" width="9.140625" style="28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79"/>
      <c r="K1" s="79"/>
      <c r="L1" s="344"/>
    </row>
    <row r="2" spans="1:13" s="26" customFormat="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330"/>
      <c r="K2" s="330"/>
      <c r="L2" s="330"/>
    </row>
    <row r="3" spans="1:13" ht="21" customHeight="1" thickBot="1">
      <c r="A3" s="27"/>
      <c r="B3" s="27"/>
      <c r="C3" s="27"/>
      <c r="D3" s="27"/>
      <c r="E3" s="27"/>
    </row>
    <row r="4" spans="1:13" s="73" customFormat="1" ht="30.75" customHeight="1" thickBot="1">
      <c r="A4" s="767" t="s">
        <v>296</v>
      </c>
      <c r="B4" s="768"/>
      <c r="C4" s="768"/>
      <c r="D4" s="768"/>
      <c r="E4" s="768"/>
      <c r="F4" s="768"/>
      <c r="G4" s="768"/>
      <c r="H4" s="768"/>
      <c r="I4" s="769"/>
      <c r="J4" s="98"/>
      <c r="K4" s="98"/>
      <c r="L4" s="98"/>
    </row>
    <row r="5" spans="1:13" s="72" customFormat="1" ht="20.100000000000001" customHeight="1" thickBot="1">
      <c r="A5" s="338"/>
      <c r="B5" s="338"/>
      <c r="C5" s="338"/>
      <c r="D5" s="338"/>
      <c r="E5" s="338"/>
      <c r="F5" s="338"/>
      <c r="G5" s="338"/>
      <c r="H5" s="338"/>
      <c r="I5" s="70"/>
      <c r="J5" s="70"/>
      <c r="K5" s="70"/>
      <c r="L5" s="70"/>
    </row>
    <row r="6" spans="1:13" ht="21.75" customHeight="1" thickBot="1">
      <c r="A6" s="103"/>
      <c r="G6" s="675">
        <v>2016</v>
      </c>
      <c r="H6" s="634"/>
    </row>
    <row r="7" spans="1:13" ht="6.75" customHeight="1" thickBot="1">
      <c r="A7" s="103"/>
    </row>
    <row r="8" spans="1:13" ht="12" hidden="1" customHeight="1">
      <c r="A8" s="103"/>
    </row>
    <row r="9" spans="1:13" ht="18" customHeight="1">
      <c r="A9" s="674"/>
      <c r="B9" s="674"/>
      <c r="C9" s="674"/>
      <c r="D9" s="674"/>
      <c r="E9" s="674"/>
      <c r="F9" s="674"/>
      <c r="G9" s="676" t="s">
        <v>79</v>
      </c>
      <c r="H9" s="677"/>
    </row>
    <row r="10" spans="1:13" s="102" customFormat="1" ht="39.950000000000003" customHeight="1" thickBot="1">
      <c r="A10" s="674"/>
      <c r="B10" s="674"/>
      <c r="C10" s="674"/>
      <c r="D10" s="674"/>
      <c r="E10" s="674"/>
      <c r="F10" s="674"/>
      <c r="G10" s="104" t="s">
        <v>26</v>
      </c>
      <c r="H10" s="105" t="s">
        <v>303</v>
      </c>
      <c r="I10" s="342"/>
    </row>
    <row r="11" spans="1:13" s="102" customFormat="1" ht="6.95" customHeight="1">
      <c r="A11" s="338"/>
      <c r="B11" s="338"/>
      <c r="C11" s="338"/>
      <c r="D11" s="338"/>
      <c r="E11" s="338"/>
      <c r="F11" s="338"/>
      <c r="G11" s="342"/>
      <c r="H11" s="342"/>
      <c r="I11" s="342"/>
      <c r="J11" s="342"/>
      <c r="K11" s="342"/>
      <c r="L11" s="100"/>
      <c r="M11" s="101"/>
    </row>
    <row r="12" spans="1:13" s="102" customFormat="1" ht="15" customHeight="1" thickBot="1">
      <c r="A12" s="659" t="s">
        <v>31</v>
      </c>
      <c r="B12" s="659"/>
      <c r="C12" s="659"/>
      <c r="D12" s="659"/>
      <c r="E12" s="659"/>
      <c r="F12" s="659"/>
      <c r="G12" s="342"/>
      <c r="H12" s="342"/>
      <c r="I12" s="342"/>
      <c r="J12" s="342"/>
      <c r="K12" s="342"/>
      <c r="L12" s="100"/>
      <c r="M12" s="101"/>
    </row>
    <row r="13" spans="1:13" s="72" customFormat="1" ht="15" customHeight="1">
      <c r="A13" s="547" t="s">
        <v>32</v>
      </c>
      <c r="B13" s="548"/>
      <c r="C13" s="548"/>
      <c r="D13" s="548"/>
      <c r="E13" s="548"/>
      <c r="F13" s="548"/>
      <c r="G13" s="385"/>
      <c r="H13" s="386"/>
      <c r="I13" s="70"/>
      <c r="J13" s="70"/>
      <c r="K13" s="70"/>
      <c r="L13" s="73"/>
      <c r="M13" s="87"/>
    </row>
    <row r="14" spans="1:13" s="72" customFormat="1" ht="15" customHeight="1">
      <c r="A14" s="518" t="s">
        <v>33</v>
      </c>
      <c r="B14" s="519"/>
      <c r="C14" s="519"/>
      <c r="D14" s="519"/>
      <c r="E14" s="519"/>
      <c r="F14" s="519"/>
      <c r="G14" s="384"/>
      <c r="H14" s="387"/>
      <c r="I14" s="70"/>
      <c r="J14" s="70"/>
      <c r="K14" s="70"/>
      <c r="L14" s="73"/>
      <c r="M14" s="87"/>
    </row>
    <row r="15" spans="1:13" s="72" customFormat="1" ht="15" customHeight="1">
      <c r="A15" s="518" t="s">
        <v>34</v>
      </c>
      <c r="B15" s="519"/>
      <c r="C15" s="519"/>
      <c r="D15" s="519"/>
      <c r="E15" s="519"/>
      <c r="F15" s="519"/>
      <c r="G15" s="384"/>
      <c r="H15" s="387"/>
      <c r="I15" s="70"/>
      <c r="J15" s="70"/>
      <c r="K15" s="70"/>
      <c r="L15" s="73"/>
      <c r="M15" s="87"/>
    </row>
    <row r="16" spans="1:13" s="72" customFormat="1" ht="15" customHeight="1">
      <c r="A16" s="518" t="s">
        <v>80</v>
      </c>
      <c r="B16" s="519"/>
      <c r="C16" s="519"/>
      <c r="D16" s="519"/>
      <c r="E16" s="519"/>
      <c r="F16" s="519"/>
      <c r="G16" s="384"/>
      <c r="H16" s="387"/>
      <c r="I16" s="70"/>
      <c r="J16" s="70"/>
      <c r="K16" s="70"/>
      <c r="L16" s="73"/>
      <c r="M16" s="87"/>
    </row>
    <row r="17" spans="1:13" s="72" customFormat="1" ht="15" customHeight="1">
      <c r="A17" s="518" t="s">
        <v>35</v>
      </c>
      <c r="B17" s="519"/>
      <c r="C17" s="519"/>
      <c r="D17" s="519"/>
      <c r="E17" s="519"/>
      <c r="F17" s="519"/>
      <c r="G17" s="384"/>
      <c r="H17" s="387"/>
      <c r="I17" s="70"/>
      <c r="J17" s="70"/>
      <c r="K17" s="70"/>
      <c r="L17" s="73"/>
      <c r="M17" s="87"/>
    </row>
    <row r="18" spans="1:13" s="72" customFormat="1" ht="15" customHeight="1">
      <c r="A18" s="518" t="s">
        <v>319</v>
      </c>
      <c r="B18" s="519"/>
      <c r="C18" s="519"/>
      <c r="D18" s="519"/>
      <c r="E18" s="519"/>
      <c r="F18" s="519"/>
      <c r="G18" s="384"/>
      <c r="H18" s="387"/>
      <c r="I18" s="70"/>
      <c r="J18" s="70"/>
      <c r="K18" s="70"/>
      <c r="L18" s="73"/>
      <c r="M18" s="87"/>
    </row>
    <row r="19" spans="1:13" s="72" customFormat="1" ht="15" customHeight="1">
      <c r="A19" s="518" t="s">
        <v>320</v>
      </c>
      <c r="B19" s="519"/>
      <c r="C19" s="519"/>
      <c r="D19" s="519"/>
      <c r="E19" s="519"/>
      <c r="F19" s="519"/>
      <c r="G19" s="384"/>
      <c r="H19" s="387"/>
      <c r="I19" s="70"/>
      <c r="J19" s="70"/>
      <c r="K19" s="70"/>
      <c r="L19" s="73"/>
      <c r="M19" s="87"/>
    </row>
    <row r="20" spans="1:13" s="72" customFormat="1" ht="15" customHeight="1" thickBot="1">
      <c r="A20" s="532" t="s">
        <v>28</v>
      </c>
      <c r="B20" s="533"/>
      <c r="C20" s="533"/>
      <c r="D20" s="533"/>
      <c r="E20" s="533"/>
      <c r="F20" s="533"/>
      <c r="G20" s="383">
        <f>+G13+G14+G15+G16+G17+G18+G19</f>
        <v>0</v>
      </c>
      <c r="H20" s="388">
        <f>+H13+H14+H15+H16+H17+H18+H19</f>
        <v>0</v>
      </c>
      <c r="I20" s="70"/>
      <c r="J20" s="70"/>
      <c r="K20" s="70"/>
      <c r="L20" s="73"/>
      <c r="M20" s="87"/>
    </row>
    <row r="21" spans="1:13" ht="6.95" customHeight="1">
      <c r="A21" s="106"/>
    </row>
    <row r="22" spans="1:13" s="102" customFormat="1" ht="15" customHeight="1" thickBot="1">
      <c r="A22" s="659" t="s">
        <v>81</v>
      </c>
      <c r="B22" s="659"/>
      <c r="C22" s="659"/>
      <c r="D22" s="659"/>
      <c r="E22" s="659"/>
      <c r="F22" s="659"/>
      <c r="G22" s="342"/>
      <c r="H22" s="342"/>
      <c r="I22" s="342"/>
      <c r="J22" s="342"/>
      <c r="K22" s="342"/>
      <c r="L22" s="100"/>
      <c r="M22" s="101"/>
    </row>
    <row r="23" spans="1:13" s="72" customFormat="1" ht="15" customHeight="1">
      <c r="A23" s="547" t="s">
        <v>154</v>
      </c>
      <c r="B23" s="548"/>
      <c r="C23" s="548"/>
      <c r="D23" s="548"/>
      <c r="E23" s="548"/>
      <c r="F23" s="548"/>
      <c r="G23" s="385"/>
      <c r="H23" s="386"/>
      <c r="I23" s="70"/>
      <c r="J23" s="70"/>
      <c r="K23" s="70"/>
      <c r="L23" s="73"/>
      <c r="M23" s="87"/>
    </row>
    <row r="24" spans="1:13" s="72" customFormat="1" ht="15" customHeight="1">
      <c r="A24" s="518" t="s">
        <v>156</v>
      </c>
      <c r="B24" s="519"/>
      <c r="C24" s="519"/>
      <c r="D24" s="519"/>
      <c r="E24" s="519"/>
      <c r="F24" s="519"/>
      <c r="G24" s="384"/>
      <c r="H24" s="387"/>
      <c r="I24" s="70"/>
      <c r="J24" s="70"/>
      <c r="K24" s="70"/>
      <c r="L24" s="73"/>
      <c r="M24" s="87"/>
    </row>
    <row r="25" spans="1:13" s="72" customFormat="1" ht="15" customHeight="1">
      <c r="A25" s="518" t="s">
        <v>157</v>
      </c>
      <c r="B25" s="519"/>
      <c r="C25" s="519"/>
      <c r="D25" s="519"/>
      <c r="E25" s="519"/>
      <c r="F25" s="519"/>
      <c r="G25" s="384"/>
      <c r="H25" s="387"/>
      <c r="I25" s="70"/>
      <c r="J25" s="70"/>
      <c r="K25" s="70"/>
      <c r="L25" s="73"/>
      <c r="M25" s="87"/>
    </row>
    <row r="26" spans="1:13" s="72" customFormat="1" ht="15" customHeight="1">
      <c r="A26" s="518" t="s">
        <v>155</v>
      </c>
      <c r="B26" s="519"/>
      <c r="C26" s="519"/>
      <c r="D26" s="519"/>
      <c r="E26" s="519"/>
      <c r="F26" s="519"/>
      <c r="G26" s="384"/>
      <c r="H26" s="387"/>
      <c r="I26" s="70"/>
      <c r="J26" s="70"/>
      <c r="K26" s="70"/>
      <c r="L26" s="73"/>
      <c r="M26" s="87"/>
    </row>
    <row r="27" spans="1:13" s="72" customFormat="1" ht="15" customHeight="1" thickBot="1">
      <c r="A27" s="532" t="s">
        <v>28</v>
      </c>
      <c r="B27" s="533"/>
      <c r="C27" s="533"/>
      <c r="D27" s="533"/>
      <c r="E27" s="533"/>
      <c r="F27" s="533"/>
      <c r="G27" s="383">
        <f>+G23+G24+G25+G26</f>
        <v>0</v>
      </c>
      <c r="H27" s="388">
        <f>+H23+H24+H25+H26</f>
        <v>0</v>
      </c>
      <c r="I27" s="70"/>
      <c r="J27" s="70"/>
      <c r="K27" s="70"/>
      <c r="L27" s="73"/>
      <c r="M27" s="87"/>
    </row>
    <row r="28" spans="1:13" ht="6.95" customHeight="1">
      <c r="A28" s="103"/>
    </row>
    <row r="29" spans="1:13" s="102" customFormat="1" ht="15" customHeight="1" thickBot="1">
      <c r="A29" s="659" t="s">
        <v>94</v>
      </c>
      <c r="B29" s="659"/>
      <c r="C29" s="659"/>
      <c r="D29" s="659"/>
      <c r="E29" s="659"/>
      <c r="F29" s="659"/>
      <c r="G29" s="342"/>
      <c r="H29" s="342"/>
      <c r="I29" s="342"/>
      <c r="J29" s="342"/>
      <c r="K29" s="342"/>
      <c r="L29" s="100"/>
      <c r="M29" s="101"/>
    </row>
    <row r="30" spans="1:13" s="72" customFormat="1" ht="15" customHeight="1">
      <c r="A30" s="547" t="s">
        <v>36</v>
      </c>
      <c r="B30" s="548"/>
      <c r="C30" s="548"/>
      <c r="D30" s="548"/>
      <c r="E30" s="548"/>
      <c r="F30" s="548"/>
      <c r="G30" s="385"/>
      <c r="H30" s="386"/>
      <c r="I30" s="70"/>
      <c r="J30" s="70"/>
      <c r="K30" s="70"/>
      <c r="L30" s="73"/>
      <c r="M30" s="87"/>
    </row>
    <row r="31" spans="1:13" s="72" customFormat="1" ht="15" customHeight="1">
      <c r="A31" s="518" t="s">
        <v>38</v>
      </c>
      <c r="B31" s="519"/>
      <c r="C31" s="519"/>
      <c r="D31" s="519"/>
      <c r="E31" s="519"/>
      <c r="F31" s="519"/>
      <c r="G31" s="384"/>
      <c r="H31" s="387"/>
      <c r="I31" s="70"/>
      <c r="J31" s="70"/>
      <c r="K31" s="70"/>
      <c r="L31" s="73"/>
      <c r="M31" s="87"/>
    </row>
    <row r="32" spans="1:13" s="72" customFormat="1" ht="15" customHeight="1">
      <c r="A32" s="518" t="s">
        <v>37</v>
      </c>
      <c r="B32" s="519"/>
      <c r="C32" s="519"/>
      <c r="D32" s="519"/>
      <c r="E32" s="519"/>
      <c r="F32" s="519"/>
      <c r="G32" s="384"/>
      <c r="H32" s="387"/>
      <c r="I32" s="70"/>
      <c r="J32" s="70"/>
      <c r="K32" s="70"/>
      <c r="L32" s="73"/>
      <c r="M32" s="87"/>
    </row>
    <row r="33" spans="1:13" s="72" customFormat="1" ht="15" customHeight="1" thickBot="1">
      <c r="A33" s="532" t="s">
        <v>28</v>
      </c>
      <c r="B33" s="533"/>
      <c r="C33" s="533"/>
      <c r="D33" s="533"/>
      <c r="E33" s="533"/>
      <c r="F33" s="533"/>
      <c r="G33" s="383">
        <f>+G30+G31+G32</f>
        <v>0</v>
      </c>
      <c r="H33" s="388">
        <f>+H30+H31+H32</f>
        <v>0</v>
      </c>
      <c r="I33" s="70"/>
      <c r="J33" s="70"/>
      <c r="K33" s="70"/>
      <c r="L33" s="73"/>
      <c r="M33" s="87"/>
    </row>
    <row r="34" spans="1:13" ht="6.95" customHeight="1">
      <c r="A34" s="103"/>
    </row>
    <row r="35" spans="1:13" ht="6.95" customHeight="1">
      <c r="A35" s="103"/>
    </row>
    <row r="36" spans="1:13" ht="20.25" customHeight="1" thickBot="1">
      <c r="A36" s="667" t="s">
        <v>283</v>
      </c>
      <c r="B36" s="667"/>
      <c r="C36" s="667"/>
      <c r="D36" s="667"/>
      <c r="E36" s="667"/>
      <c r="F36" s="362"/>
      <c r="G36" s="342"/>
      <c r="H36" s="342"/>
      <c r="I36" s="342"/>
    </row>
    <row r="37" spans="1:13" ht="15" customHeight="1">
      <c r="A37" s="668" t="s">
        <v>284</v>
      </c>
      <c r="B37" s="669"/>
      <c r="C37" s="669"/>
      <c r="D37" s="669"/>
      <c r="E37" s="669"/>
      <c r="F37" s="670"/>
      <c r="G37" s="334"/>
      <c r="H37" s="335"/>
    </row>
    <row r="38" spans="1:13" ht="15" customHeight="1">
      <c r="A38" s="644" t="s">
        <v>285</v>
      </c>
      <c r="B38" s="645"/>
      <c r="C38" s="645"/>
      <c r="D38" s="645"/>
      <c r="E38" s="645"/>
      <c r="F38" s="646"/>
      <c r="G38" s="280"/>
      <c r="H38" s="363"/>
    </row>
    <row r="39" spans="1:13" ht="15" customHeight="1">
      <c r="A39" s="644" t="s">
        <v>286</v>
      </c>
      <c r="B39" s="645"/>
      <c r="C39" s="645"/>
      <c r="D39" s="645"/>
      <c r="E39" s="645"/>
      <c r="F39" s="646"/>
      <c r="G39" s="332"/>
      <c r="H39" s="336"/>
    </row>
    <row r="40" spans="1:13" ht="15" customHeight="1">
      <c r="A40" s="650" t="s">
        <v>287</v>
      </c>
      <c r="B40" s="651"/>
      <c r="C40" s="651"/>
      <c r="D40" s="651"/>
      <c r="E40" s="651"/>
      <c r="F40" s="652"/>
      <c r="G40" s="332"/>
      <c r="H40" s="336"/>
    </row>
    <row r="41" spans="1:13" ht="15" customHeight="1" thickBot="1">
      <c r="A41" s="638" t="s">
        <v>28</v>
      </c>
      <c r="B41" s="639"/>
      <c r="C41" s="639"/>
      <c r="D41" s="639"/>
      <c r="E41" s="639"/>
      <c r="F41" s="640"/>
      <c r="G41" s="331">
        <f>+G37+G39+G40</f>
        <v>0</v>
      </c>
      <c r="H41" s="337">
        <f>+H37+H39+H40</f>
        <v>0</v>
      </c>
    </row>
    <row r="42" spans="1:13" ht="15" customHeight="1" thickBot="1">
      <c r="A42" s="243"/>
      <c r="B42" s="243"/>
      <c r="C42" s="243"/>
      <c r="D42" s="243"/>
      <c r="E42" s="243"/>
      <c r="F42" s="243"/>
    </row>
    <row r="43" spans="1:13" ht="16.5" customHeight="1">
      <c r="A43" s="103"/>
      <c r="G43" s="663" t="s">
        <v>32</v>
      </c>
      <c r="H43" s="665" t="s">
        <v>180</v>
      </c>
      <c r="I43" s="657" t="s">
        <v>27</v>
      </c>
      <c r="K43" s="660" t="s">
        <v>184</v>
      </c>
      <c r="L43" s="661"/>
      <c r="M43" s="662"/>
    </row>
    <row r="44" spans="1:13" ht="6.75" customHeight="1" thickBot="1">
      <c r="A44" s="103"/>
      <c r="G44" s="664"/>
      <c r="H44" s="666"/>
      <c r="I44" s="658"/>
    </row>
    <row r="45" spans="1:13" ht="15" customHeight="1" thickBot="1">
      <c r="A45" s="659" t="s">
        <v>304</v>
      </c>
      <c r="B45" s="659"/>
      <c r="C45" s="659"/>
      <c r="D45" s="659"/>
      <c r="E45" s="659"/>
      <c r="F45" s="659"/>
      <c r="L45" s="345"/>
    </row>
    <row r="46" spans="1:13" ht="15" customHeight="1">
      <c r="A46" s="547" t="s">
        <v>39</v>
      </c>
      <c r="B46" s="548"/>
      <c r="C46" s="548"/>
      <c r="D46" s="548"/>
      <c r="E46" s="548"/>
      <c r="F46" s="548"/>
      <c r="G46" s="431"/>
      <c r="H46" s="431"/>
      <c r="I46" s="441">
        <f>G46+H46</f>
        <v>0</v>
      </c>
    </row>
    <row r="47" spans="1:13" ht="15" customHeight="1">
      <c r="A47" s="518" t="s">
        <v>40</v>
      </c>
      <c r="B47" s="519"/>
      <c r="C47" s="519"/>
      <c r="D47" s="519"/>
      <c r="E47" s="519"/>
      <c r="F47" s="519"/>
      <c r="G47" s="430"/>
      <c r="H47" s="430"/>
      <c r="I47" s="319">
        <f>G47+H47</f>
        <v>0</v>
      </c>
    </row>
    <row r="48" spans="1:13" ht="15" customHeight="1">
      <c r="A48" s="518" t="s">
        <v>41</v>
      </c>
      <c r="B48" s="519"/>
      <c r="C48" s="519"/>
      <c r="D48" s="519"/>
      <c r="E48" s="519"/>
      <c r="F48" s="519"/>
      <c r="G48" s="430"/>
      <c r="H48" s="430"/>
      <c r="I48" s="319">
        <f t="shared" ref="I48:I56" si="0">G48+H48</f>
        <v>0</v>
      </c>
    </row>
    <row r="49" spans="1:13" ht="15" customHeight="1">
      <c r="A49" s="518" t="s">
        <v>42</v>
      </c>
      <c r="B49" s="519"/>
      <c r="C49" s="519"/>
      <c r="D49" s="519"/>
      <c r="E49" s="519"/>
      <c r="F49" s="519"/>
      <c r="G49" s="430"/>
      <c r="H49" s="430"/>
      <c r="I49" s="319">
        <f t="shared" si="0"/>
        <v>0</v>
      </c>
      <c r="L49" s="345"/>
    </row>
    <row r="50" spans="1:13" ht="15" customHeight="1">
      <c r="A50" s="518" t="s">
        <v>43</v>
      </c>
      <c r="B50" s="519"/>
      <c r="C50" s="519"/>
      <c r="D50" s="519"/>
      <c r="E50" s="519"/>
      <c r="F50" s="519"/>
      <c r="G50" s="430"/>
      <c r="H50" s="430"/>
      <c r="I50" s="319">
        <f t="shared" si="0"/>
        <v>0</v>
      </c>
    </row>
    <row r="51" spans="1:13" ht="15" customHeight="1">
      <c r="A51" s="518" t="s">
        <v>44</v>
      </c>
      <c r="B51" s="519"/>
      <c r="C51" s="519"/>
      <c r="D51" s="519"/>
      <c r="E51" s="519"/>
      <c r="F51" s="519"/>
      <c r="G51" s="430"/>
      <c r="H51" s="430"/>
      <c r="I51" s="319">
        <f t="shared" si="0"/>
        <v>0</v>
      </c>
    </row>
    <row r="52" spans="1:13" ht="15" customHeight="1">
      <c r="A52" s="650" t="s">
        <v>45</v>
      </c>
      <c r="B52" s="651"/>
      <c r="C52" s="651"/>
      <c r="D52" s="651"/>
      <c r="E52" s="651"/>
      <c r="F52" s="652"/>
      <c r="G52" s="430"/>
      <c r="H52" s="430"/>
      <c r="I52" s="319">
        <f t="shared" si="0"/>
        <v>0</v>
      </c>
    </row>
    <row r="53" spans="1:13" ht="15" customHeight="1">
      <c r="A53" s="650" t="s">
        <v>46</v>
      </c>
      <c r="B53" s="651"/>
      <c r="C53" s="651"/>
      <c r="D53" s="651"/>
      <c r="E53" s="651"/>
      <c r="F53" s="652"/>
      <c r="G53" s="430"/>
      <c r="H53" s="430"/>
      <c r="I53" s="319">
        <f t="shared" si="0"/>
        <v>0</v>
      </c>
    </row>
    <row r="54" spans="1:13" ht="15" customHeight="1">
      <c r="A54" s="650" t="s">
        <v>47</v>
      </c>
      <c r="B54" s="651"/>
      <c r="C54" s="651"/>
      <c r="D54" s="651"/>
      <c r="E54" s="651"/>
      <c r="F54" s="652"/>
      <c r="G54" s="430"/>
      <c r="H54" s="430"/>
      <c r="I54" s="319">
        <f t="shared" si="0"/>
        <v>0</v>
      </c>
    </row>
    <row r="55" spans="1:13" ht="15" customHeight="1">
      <c r="A55" s="650" t="s">
        <v>48</v>
      </c>
      <c r="B55" s="651"/>
      <c r="C55" s="651"/>
      <c r="D55" s="651"/>
      <c r="E55" s="651"/>
      <c r="F55" s="652"/>
      <c r="G55" s="430"/>
      <c r="H55" s="430"/>
      <c r="I55" s="319">
        <f t="shared" si="0"/>
        <v>0</v>
      </c>
    </row>
    <row r="56" spans="1:13" ht="15" customHeight="1">
      <c r="A56" s="650" t="s">
        <v>328</v>
      </c>
      <c r="B56" s="651"/>
      <c r="C56" s="651"/>
      <c r="D56" s="651"/>
      <c r="E56" s="651"/>
      <c r="F56" s="652"/>
      <c r="G56" s="186"/>
      <c r="H56" s="186"/>
      <c r="I56" s="319">
        <f t="shared" si="0"/>
        <v>0</v>
      </c>
    </row>
    <row r="57" spans="1:13" ht="15" customHeight="1" thickBot="1">
      <c r="A57" s="638" t="s">
        <v>288</v>
      </c>
      <c r="B57" s="639"/>
      <c r="C57" s="639"/>
      <c r="D57" s="639"/>
      <c r="E57" s="639"/>
      <c r="F57" s="640"/>
      <c r="G57" s="432">
        <f>+G46+G47+G48+G49+G50+G51+G52+G53+G54+G55+G56</f>
        <v>0</v>
      </c>
      <c r="H57" s="432">
        <f>+H46+H47+H48+H49+H50+H51+H52+H53+H54+H55+H56</f>
        <v>0</v>
      </c>
      <c r="I57" s="433">
        <f>+G57+H57</f>
        <v>0</v>
      </c>
      <c r="K57" s="382" t="str">
        <f>IF(G57-H13=0,"0","errore")</f>
        <v>0</v>
      </c>
      <c r="L57" s="382" t="str">
        <f>IF(H57-SUM(H14:H19)=0,"0","errore")</f>
        <v>0</v>
      </c>
      <c r="M57" s="382" t="str">
        <f>IF(I57-H20=0,"0","errore")</f>
        <v>0</v>
      </c>
    </row>
    <row r="58" spans="1:13" ht="15" customHeight="1">
      <c r="A58" s="103"/>
    </row>
    <row r="59" spans="1:13" ht="10.5" customHeight="1">
      <c r="A59" s="103"/>
    </row>
  </sheetData>
  <sheetProtection algorithmName="SHA-512" hashValue="gFCnKcsgtIMSSyhHz/UsadrtEMxeIA//Vzb9Z2w8ewOn3hcuPXm9Oclq3xgTr9GJPNr0pudGh0WF8cykGvz3Cw==" saltValue="j0o3Eil8dXhMGjvEbTjPhQ==" spinCount="100000" sheet="1" objects="1" scenarios="1" selectLockedCells="1"/>
  <mergeCells count="48">
    <mergeCell ref="K43:M43"/>
    <mergeCell ref="A52:F52"/>
    <mergeCell ref="A53:F53"/>
    <mergeCell ref="A54:F54"/>
    <mergeCell ref="A55:F55"/>
    <mergeCell ref="H43:H44"/>
    <mergeCell ref="I43:I44"/>
    <mergeCell ref="G43:G44"/>
    <mergeCell ref="A46:F46"/>
    <mergeCell ref="A47:F47"/>
    <mergeCell ref="A48:F48"/>
    <mergeCell ref="A49:F49"/>
    <mergeCell ref="A45:F45"/>
    <mergeCell ref="A37:F37"/>
    <mergeCell ref="A38:F38"/>
    <mergeCell ref="A57:F57"/>
    <mergeCell ref="A51:F51"/>
    <mergeCell ref="A40:F40"/>
    <mergeCell ref="A41:F41"/>
    <mergeCell ref="A50:F50"/>
    <mergeCell ref="A39:F39"/>
    <mergeCell ref="A56:F56"/>
    <mergeCell ref="A25:F25"/>
    <mergeCell ref="A26:F26"/>
    <mergeCell ref="A27:F27"/>
    <mergeCell ref="A29:F29"/>
    <mergeCell ref="A30:F30"/>
    <mergeCell ref="A32:F32"/>
    <mergeCell ref="A33:F33"/>
    <mergeCell ref="A36:E36"/>
    <mergeCell ref="A17:F17"/>
    <mergeCell ref="A12:F12"/>
    <mergeCell ref="A13:F13"/>
    <mergeCell ref="A14:F14"/>
    <mergeCell ref="A15:F15"/>
    <mergeCell ref="A16:F16"/>
    <mergeCell ref="A31:F31"/>
    <mergeCell ref="A18:F18"/>
    <mergeCell ref="A19:F19"/>
    <mergeCell ref="A20:F20"/>
    <mergeCell ref="A22:F22"/>
    <mergeCell ref="A23:F23"/>
    <mergeCell ref="A24:F24"/>
    <mergeCell ref="A1:I1"/>
    <mergeCell ref="A4:I4"/>
    <mergeCell ref="G6:H6"/>
    <mergeCell ref="A9:F10"/>
    <mergeCell ref="G9:H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pageSetUpPr fitToPage="1"/>
  </sheetPr>
  <dimension ref="A1:M42"/>
  <sheetViews>
    <sheetView showGridLines="0" topLeftCell="A17" workbookViewId="0">
      <selection activeCell="G33" sqref="G33"/>
    </sheetView>
  </sheetViews>
  <sheetFormatPr defaultColWidth="9.140625" defaultRowHeight="12.75"/>
  <cols>
    <col min="1" max="4" width="8.140625" style="28" customWidth="1"/>
    <col min="5" max="6" width="15.5703125" style="28" customWidth="1"/>
    <col min="7" max="9" width="15.7109375" style="28" customWidth="1"/>
    <col min="10" max="13" width="14.28515625" style="28" customWidth="1"/>
    <col min="14" max="16384" width="9.140625" style="28"/>
  </cols>
  <sheetData>
    <row r="1" spans="1:12" s="26" customFormat="1" ht="18">
      <c r="A1" s="770" t="s">
        <v>69</v>
      </c>
      <c r="B1" s="770"/>
      <c r="C1" s="770"/>
      <c r="D1" s="770"/>
      <c r="E1" s="770"/>
      <c r="F1" s="770"/>
      <c r="G1" s="770"/>
      <c r="H1" s="770"/>
      <c r="I1" s="770"/>
      <c r="J1" s="96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68"/>
      <c r="J2" s="68"/>
      <c r="K2" s="68"/>
    </row>
    <row r="3" spans="1:12" ht="21" customHeight="1" thickBot="1">
      <c r="A3" s="27"/>
      <c r="B3" s="27"/>
      <c r="C3" s="27"/>
      <c r="D3" s="27"/>
      <c r="E3" s="27"/>
    </row>
    <row r="4" spans="1:12" s="73" customFormat="1" ht="30.75" customHeight="1" thickBot="1">
      <c r="A4" s="767" t="s">
        <v>297</v>
      </c>
      <c r="B4" s="768"/>
      <c r="C4" s="768"/>
      <c r="D4" s="768"/>
      <c r="E4" s="768"/>
      <c r="F4" s="768"/>
      <c r="G4" s="768"/>
      <c r="H4" s="768"/>
      <c r="I4" s="769"/>
      <c r="J4" s="98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70"/>
      <c r="I5" s="70"/>
      <c r="J5" s="70"/>
    </row>
    <row r="6" spans="1:12" ht="21.75" customHeight="1" thickBot="1">
      <c r="A6" s="107"/>
      <c r="B6" s="74"/>
      <c r="C6" s="74"/>
      <c r="D6" s="74"/>
      <c r="E6" s="74"/>
      <c r="F6" s="74"/>
      <c r="G6" s="321">
        <v>2016</v>
      </c>
    </row>
    <row r="7" spans="1:12" ht="12" hidden="1" customHeight="1">
      <c r="A7" s="107"/>
      <c r="B7" s="74"/>
      <c r="C7" s="74"/>
      <c r="D7" s="74"/>
      <c r="E7" s="74"/>
      <c r="F7" s="74"/>
      <c r="G7" s="119"/>
    </row>
    <row r="8" spans="1:12" ht="3" customHeight="1" thickBot="1">
      <c r="A8" s="103"/>
    </row>
    <row r="9" spans="1:12" ht="33.75" customHeight="1" thickBot="1">
      <c r="A9" s="674"/>
      <c r="B9" s="674"/>
      <c r="C9" s="674"/>
      <c r="D9" s="674"/>
      <c r="E9" s="674"/>
      <c r="F9" s="69"/>
      <c r="G9" s="110" t="s">
        <v>90</v>
      </c>
    </row>
    <row r="10" spans="1:12" ht="14.25" customHeight="1">
      <c r="A10" s="103"/>
    </row>
    <row r="11" spans="1:12" s="102" customFormat="1" ht="16.5" customHeight="1" thickBot="1">
      <c r="A11" s="659" t="s">
        <v>31</v>
      </c>
      <c r="B11" s="659"/>
      <c r="C11" s="659"/>
      <c r="D11" s="659"/>
      <c r="E11" s="659"/>
      <c r="F11" s="112"/>
      <c r="G11" s="112"/>
      <c r="H11" s="99"/>
      <c r="I11" s="99"/>
      <c r="J11" s="99"/>
      <c r="K11" s="100"/>
      <c r="L11" s="101"/>
    </row>
    <row r="12" spans="1:12" s="72" customFormat="1" ht="15" customHeight="1">
      <c r="A12" s="647" t="s">
        <v>32</v>
      </c>
      <c r="B12" s="648"/>
      <c r="C12" s="648"/>
      <c r="D12" s="648"/>
      <c r="E12" s="648"/>
      <c r="F12" s="649"/>
      <c r="G12" s="298"/>
      <c r="H12" s="70"/>
      <c r="I12" s="70"/>
      <c r="J12" s="70"/>
      <c r="K12" s="73"/>
      <c r="L12" s="87"/>
    </row>
    <row r="13" spans="1:12" s="72" customFormat="1" ht="15" customHeight="1">
      <c r="A13" s="650" t="s">
        <v>33</v>
      </c>
      <c r="B13" s="651"/>
      <c r="C13" s="651"/>
      <c r="D13" s="651"/>
      <c r="E13" s="651"/>
      <c r="F13" s="652"/>
      <c r="G13" s="299"/>
      <c r="H13" s="70"/>
      <c r="I13" s="70"/>
      <c r="J13" s="70"/>
      <c r="K13" s="73"/>
      <c r="L13" s="87"/>
    </row>
    <row r="14" spans="1:12" s="72" customFormat="1" ht="15" customHeight="1">
      <c r="A14" s="650" t="s">
        <v>34</v>
      </c>
      <c r="B14" s="651"/>
      <c r="C14" s="651"/>
      <c r="D14" s="651"/>
      <c r="E14" s="651"/>
      <c r="F14" s="652"/>
      <c r="G14" s="299"/>
      <c r="H14" s="70"/>
      <c r="I14" s="70"/>
      <c r="J14" s="70"/>
      <c r="K14" s="73"/>
      <c r="L14" s="87"/>
    </row>
    <row r="15" spans="1:12" s="72" customFormat="1" ht="15" customHeight="1">
      <c r="A15" s="650" t="s">
        <v>80</v>
      </c>
      <c r="B15" s="651"/>
      <c r="C15" s="651"/>
      <c r="D15" s="651"/>
      <c r="E15" s="651"/>
      <c r="F15" s="652"/>
      <c r="G15" s="299"/>
      <c r="H15" s="70"/>
      <c r="I15" s="70"/>
      <c r="J15" s="70"/>
      <c r="K15" s="73"/>
      <c r="L15" s="87"/>
    </row>
    <row r="16" spans="1:12" s="72" customFormat="1" ht="15" customHeight="1">
      <c r="A16" s="650" t="s">
        <v>35</v>
      </c>
      <c r="B16" s="651"/>
      <c r="C16" s="651"/>
      <c r="D16" s="651"/>
      <c r="E16" s="651"/>
      <c r="F16" s="652"/>
      <c r="G16" s="299"/>
      <c r="H16" s="70"/>
      <c r="I16" s="70"/>
      <c r="J16" s="70"/>
      <c r="K16" s="73"/>
      <c r="L16" s="87"/>
    </row>
    <row r="17" spans="1:13" s="72" customFormat="1" ht="15" customHeight="1">
      <c r="A17" s="650" t="s">
        <v>319</v>
      </c>
      <c r="B17" s="651"/>
      <c r="C17" s="651"/>
      <c r="D17" s="651"/>
      <c r="E17" s="651"/>
      <c r="F17" s="652"/>
      <c r="G17" s="299"/>
      <c r="H17" s="70"/>
      <c r="I17" s="70"/>
      <c r="J17" s="70"/>
      <c r="K17" s="73"/>
      <c r="L17" s="87"/>
    </row>
    <row r="18" spans="1:13" s="72" customFormat="1" ht="15" customHeight="1">
      <c r="A18" s="650" t="s">
        <v>320</v>
      </c>
      <c r="B18" s="651"/>
      <c r="C18" s="651"/>
      <c r="D18" s="651"/>
      <c r="E18" s="651"/>
      <c r="F18" s="652"/>
      <c r="G18" s="299"/>
      <c r="H18" s="70"/>
      <c r="I18" s="70"/>
      <c r="J18" s="70"/>
      <c r="K18" s="73"/>
      <c r="L18" s="87"/>
    </row>
    <row r="19" spans="1:13" s="72" customFormat="1" ht="15" customHeight="1" thickBot="1">
      <c r="A19" s="638" t="s">
        <v>29</v>
      </c>
      <c r="B19" s="639"/>
      <c r="C19" s="639"/>
      <c r="D19" s="639"/>
      <c r="E19" s="639"/>
      <c r="F19" s="640"/>
      <c r="G19" s="300">
        <f>+G12+G13+G14+G15+G16+G17+G18</f>
        <v>0</v>
      </c>
      <c r="H19" s="70"/>
      <c r="I19" s="70"/>
      <c r="J19" s="70"/>
      <c r="K19" s="73"/>
      <c r="L19" s="87"/>
    </row>
    <row r="20" spans="1:13" ht="14.25" customHeight="1">
      <c r="A20" s="103"/>
    </row>
    <row r="21" spans="1:13" s="102" customFormat="1" ht="16.5" customHeight="1" thickBot="1">
      <c r="A21" s="659" t="s">
        <v>94</v>
      </c>
      <c r="B21" s="659"/>
      <c r="C21" s="659"/>
      <c r="D21" s="659"/>
      <c r="E21" s="659"/>
      <c r="F21" s="112"/>
      <c r="G21" s="112"/>
      <c r="H21" s="99"/>
      <c r="I21" s="99"/>
      <c r="J21" s="99"/>
      <c r="K21" s="100"/>
      <c r="L21" s="101"/>
    </row>
    <row r="22" spans="1:13" s="72" customFormat="1" ht="15" customHeight="1">
      <c r="A22" s="547" t="s">
        <v>36</v>
      </c>
      <c r="B22" s="548"/>
      <c r="C22" s="548"/>
      <c r="D22" s="548"/>
      <c r="E22" s="548"/>
      <c r="F22" s="548"/>
      <c r="G22" s="298"/>
      <c r="H22" s="70"/>
      <c r="I22" s="70"/>
      <c r="J22" s="70"/>
      <c r="K22" s="73"/>
      <c r="L22" s="87"/>
    </row>
    <row r="23" spans="1:13" s="72" customFormat="1" ht="15" customHeight="1">
      <c r="A23" s="518" t="s">
        <v>38</v>
      </c>
      <c r="B23" s="519"/>
      <c r="C23" s="519"/>
      <c r="D23" s="519"/>
      <c r="E23" s="519"/>
      <c r="F23" s="519"/>
      <c r="G23" s="299"/>
      <c r="H23" s="70"/>
      <c r="I23" s="70"/>
      <c r="J23" s="70"/>
      <c r="K23" s="73"/>
      <c r="L23" s="87"/>
    </row>
    <row r="24" spans="1:13" s="72" customFormat="1" ht="15" customHeight="1">
      <c r="A24" s="518" t="s">
        <v>37</v>
      </c>
      <c r="B24" s="519"/>
      <c r="C24" s="519"/>
      <c r="D24" s="519"/>
      <c r="E24" s="519"/>
      <c r="F24" s="519"/>
      <c r="G24" s="299"/>
      <c r="H24" s="70"/>
      <c r="I24" s="70"/>
      <c r="J24" s="70"/>
      <c r="K24" s="73"/>
      <c r="L24" s="87"/>
    </row>
    <row r="25" spans="1:13" s="72" customFormat="1" ht="15" customHeight="1" thickBot="1">
      <c r="A25" s="532" t="s">
        <v>29</v>
      </c>
      <c r="B25" s="533"/>
      <c r="C25" s="533"/>
      <c r="D25" s="533"/>
      <c r="E25" s="533"/>
      <c r="F25" s="533"/>
      <c r="G25" s="300">
        <f>+G22+G23+G24</f>
        <v>0</v>
      </c>
      <c r="H25" s="70"/>
      <c r="I25" s="70"/>
      <c r="J25" s="70"/>
      <c r="K25" s="73"/>
      <c r="L25" s="87"/>
    </row>
    <row r="26" spans="1:13" s="408" customFormat="1" ht="15" customHeight="1">
      <c r="A26" s="307"/>
      <c r="B26" s="307"/>
      <c r="C26" s="307"/>
      <c r="D26" s="307"/>
      <c r="E26" s="307"/>
      <c r="F26" s="307"/>
      <c r="G26" s="406"/>
      <c r="H26" s="407"/>
      <c r="I26" s="407"/>
      <c r="J26" s="407"/>
    </row>
    <row r="27" spans="1:13" ht="9.75" customHeight="1" thickBot="1">
      <c r="A27" s="103"/>
    </row>
    <row r="28" spans="1:13">
      <c r="A28" s="103"/>
      <c r="G28" s="663" t="s">
        <v>32</v>
      </c>
      <c r="H28" s="665" t="s">
        <v>180</v>
      </c>
      <c r="I28" s="657" t="s">
        <v>27</v>
      </c>
      <c r="K28" s="661" t="s">
        <v>184</v>
      </c>
      <c r="L28" s="661"/>
      <c r="M28" s="661"/>
    </row>
    <row r="29" spans="1:13" ht="13.5" thickBot="1">
      <c r="A29" s="103"/>
      <c r="G29" s="664"/>
      <c r="H29" s="666"/>
      <c r="I29" s="658"/>
    </row>
    <row r="30" spans="1:13" ht="15.75" thickBot="1">
      <c r="A30" s="659" t="s">
        <v>129</v>
      </c>
      <c r="B30" s="659"/>
      <c r="C30" s="659"/>
      <c r="D30" s="659"/>
      <c r="E30" s="659"/>
      <c r="F30" s="659"/>
    </row>
    <row r="31" spans="1:13" ht="15" customHeight="1">
      <c r="A31" s="547" t="s">
        <v>39</v>
      </c>
      <c r="B31" s="548"/>
      <c r="C31" s="548"/>
      <c r="D31" s="548"/>
      <c r="E31" s="548"/>
      <c r="F31" s="548"/>
      <c r="G31" s="431"/>
      <c r="H31" s="431"/>
      <c r="I31" s="441">
        <f>G31+H31</f>
        <v>0</v>
      </c>
    </row>
    <row r="32" spans="1:13" ht="15" customHeight="1">
      <c r="A32" s="518" t="s">
        <v>40</v>
      </c>
      <c r="B32" s="519"/>
      <c r="C32" s="519"/>
      <c r="D32" s="519"/>
      <c r="E32" s="519"/>
      <c r="F32" s="519"/>
      <c r="G32" s="430"/>
      <c r="H32" s="430"/>
      <c r="I32" s="319">
        <f t="shared" ref="I32:I41" si="0">G32+H32</f>
        <v>0</v>
      </c>
    </row>
    <row r="33" spans="1:13" ht="15" customHeight="1">
      <c r="A33" s="518" t="s">
        <v>41</v>
      </c>
      <c r="B33" s="519"/>
      <c r="C33" s="519"/>
      <c r="D33" s="519"/>
      <c r="E33" s="519"/>
      <c r="F33" s="519"/>
      <c r="G33" s="430"/>
      <c r="H33" s="430"/>
      <c r="I33" s="319">
        <f t="shared" si="0"/>
        <v>0</v>
      </c>
    </row>
    <row r="34" spans="1:13" ht="15" customHeight="1">
      <c r="A34" s="518" t="s">
        <v>42</v>
      </c>
      <c r="B34" s="519"/>
      <c r="C34" s="519"/>
      <c r="D34" s="519"/>
      <c r="E34" s="519"/>
      <c r="F34" s="519"/>
      <c r="G34" s="430"/>
      <c r="H34" s="430"/>
      <c r="I34" s="319">
        <f t="shared" si="0"/>
        <v>0</v>
      </c>
    </row>
    <row r="35" spans="1:13" ht="15" customHeight="1">
      <c r="A35" s="518" t="s">
        <v>43</v>
      </c>
      <c r="B35" s="519"/>
      <c r="C35" s="519"/>
      <c r="D35" s="519"/>
      <c r="E35" s="519"/>
      <c r="F35" s="519"/>
      <c r="G35" s="430"/>
      <c r="H35" s="430"/>
      <c r="I35" s="319">
        <f t="shared" si="0"/>
        <v>0</v>
      </c>
    </row>
    <row r="36" spans="1:13" ht="15" customHeight="1">
      <c r="A36" s="518" t="s">
        <v>44</v>
      </c>
      <c r="B36" s="519"/>
      <c r="C36" s="519"/>
      <c r="D36" s="519"/>
      <c r="E36" s="519"/>
      <c r="F36" s="519"/>
      <c r="G36" s="430"/>
      <c r="H36" s="430"/>
      <c r="I36" s="319">
        <f t="shared" si="0"/>
        <v>0</v>
      </c>
    </row>
    <row r="37" spans="1:13" ht="15" customHeight="1">
      <c r="A37" s="650" t="s">
        <v>45</v>
      </c>
      <c r="B37" s="651"/>
      <c r="C37" s="651"/>
      <c r="D37" s="651"/>
      <c r="E37" s="651"/>
      <c r="F37" s="652"/>
      <c r="G37" s="430"/>
      <c r="H37" s="430"/>
      <c r="I37" s="319">
        <f t="shared" si="0"/>
        <v>0</v>
      </c>
    </row>
    <row r="38" spans="1:13" ht="15" customHeight="1">
      <c r="A38" s="650" t="s">
        <v>46</v>
      </c>
      <c r="B38" s="651"/>
      <c r="C38" s="651"/>
      <c r="D38" s="651"/>
      <c r="E38" s="651"/>
      <c r="F38" s="652"/>
      <c r="G38" s="430"/>
      <c r="H38" s="430"/>
      <c r="I38" s="319">
        <f t="shared" si="0"/>
        <v>0</v>
      </c>
    </row>
    <row r="39" spans="1:13" ht="15" customHeight="1">
      <c r="A39" s="650" t="s">
        <v>47</v>
      </c>
      <c r="B39" s="651"/>
      <c r="C39" s="651"/>
      <c r="D39" s="651"/>
      <c r="E39" s="651"/>
      <c r="F39" s="652"/>
      <c r="G39" s="430"/>
      <c r="H39" s="430"/>
      <c r="I39" s="319">
        <f t="shared" si="0"/>
        <v>0</v>
      </c>
    </row>
    <row r="40" spans="1:13" ht="15" customHeight="1">
      <c r="A40" s="650" t="s">
        <v>48</v>
      </c>
      <c r="B40" s="651"/>
      <c r="C40" s="651"/>
      <c r="D40" s="651"/>
      <c r="E40" s="651"/>
      <c r="F40" s="652"/>
      <c r="G40" s="430"/>
      <c r="H40" s="430"/>
      <c r="I40" s="319">
        <f t="shared" si="0"/>
        <v>0</v>
      </c>
    </row>
    <row r="41" spans="1:13" ht="15" customHeight="1">
      <c r="A41" s="650" t="s">
        <v>328</v>
      </c>
      <c r="B41" s="651"/>
      <c r="C41" s="651"/>
      <c r="D41" s="651"/>
      <c r="E41" s="651"/>
      <c r="F41" s="652"/>
      <c r="G41" s="186"/>
      <c r="H41" s="186"/>
      <c r="I41" s="319">
        <f t="shared" si="0"/>
        <v>0</v>
      </c>
    </row>
    <row r="42" spans="1:13" ht="15" customHeight="1" thickBot="1">
      <c r="A42" s="638" t="s">
        <v>29</v>
      </c>
      <c r="B42" s="639"/>
      <c r="C42" s="639"/>
      <c r="D42" s="639"/>
      <c r="E42" s="639"/>
      <c r="F42" s="640"/>
      <c r="G42" s="432">
        <f>+G31+G32+G33+G34+G35+G36+G37+G38+G39+G40+G41</f>
        <v>0</v>
      </c>
      <c r="H42" s="432">
        <f>+H31+H32+H33+H34+H35+H36+H37+H38+H39+H40+H41</f>
        <v>0</v>
      </c>
      <c r="I42" s="433">
        <f>+G42+H42</f>
        <v>0</v>
      </c>
      <c r="K42" s="395" t="str">
        <f>IF(G42-G12=0,"0","errore")</f>
        <v>0</v>
      </c>
      <c r="L42" s="395" t="str">
        <f>IF(H42-SUM(G13:G18)=0,"0","errore")</f>
        <v>0</v>
      </c>
      <c r="M42" s="395" t="str">
        <f>IF(I42-G19=0,"0","errore")</f>
        <v>0</v>
      </c>
    </row>
  </sheetData>
  <sheetProtection algorithmName="SHA-512" hashValue="AzcdZ3Y3mHIAsxRipDG3ouLMuvnTUCcgms/0BNEQn0lzfJLHEF5mj40Xgn3uV62vpk1f6PvJ4HPZQxrdJXDD4g==" saltValue="jV7tcvmfODDduLgDWF1BJw==" spinCount="100000" sheet="1" objects="1" scenarios="1" selectLockedCells="1"/>
  <mergeCells count="34">
    <mergeCell ref="A40:F40"/>
    <mergeCell ref="A42:F42"/>
    <mergeCell ref="K28:M28"/>
    <mergeCell ref="A31:F31"/>
    <mergeCell ref="A32:F32"/>
    <mergeCell ref="A38:F38"/>
    <mergeCell ref="A39:F39"/>
    <mergeCell ref="A33:F33"/>
    <mergeCell ref="A34:F34"/>
    <mergeCell ref="A35:F35"/>
    <mergeCell ref="A36:F36"/>
    <mergeCell ref="A41:F41"/>
    <mergeCell ref="G28:G29"/>
    <mergeCell ref="H28:H29"/>
    <mergeCell ref="I28:I29"/>
    <mergeCell ref="A30:F30"/>
    <mergeCell ref="A9:E9"/>
    <mergeCell ref="A12:F12"/>
    <mergeCell ref="A4:I4"/>
    <mergeCell ref="A11:E11"/>
    <mergeCell ref="A1:I1"/>
    <mergeCell ref="A13:F13"/>
    <mergeCell ref="A14:F14"/>
    <mergeCell ref="A37:F37"/>
    <mergeCell ref="A24:F24"/>
    <mergeCell ref="A25:F25"/>
    <mergeCell ref="A23:F23"/>
    <mergeCell ref="A15:F15"/>
    <mergeCell ref="A19:F19"/>
    <mergeCell ref="A21:E21"/>
    <mergeCell ref="A22:F22"/>
    <mergeCell ref="A16:F16"/>
    <mergeCell ref="A17:F17"/>
    <mergeCell ref="A18:F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pageSetUpPr fitToPage="1"/>
  </sheetPr>
  <dimension ref="A1:O51"/>
  <sheetViews>
    <sheetView showGridLines="0" topLeftCell="A17" workbookViewId="0">
      <selection activeCell="S34" sqref="S34"/>
    </sheetView>
  </sheetViews>
  <sheetFormatPr defaultColWidth="9.140625" defaultRowHeight="12.75"/>
  <cols>
    <col min="1" max="1" width="17.28515625" style="28" customWidth="1"/>
    <col min="2" max="2" width="2.7109375" style="28" customWidth="1"/>
    <col min="3" max="3" width="8.7109375" style="28" customWidth="1"/>
    <col min="4" max="5" width="18" style="28" customWidth="1"/>
    <col min="6" max="6" width="16.140625" style="28" customWidth="1"/>
    <col min="7" max="7" width="14.140625" style="28" customWidth="1"/>
    <col min="8" max="8" width="19.42578125" style="28" customWidth="1"/>
    <col min="9" max="11" width="13.5703125" style="28" customWidth="1"/>
    <col min="12" max="13" width="15.7109375" style="28" customWidth="1"/>
    <col min="14" max="14" width="17.42578125" style="28" customWidth="1"/>
    <col min="15" max="15" width="12" style="28" customWidth="1"/>
    <col min="16" max="16" width="8.85546875" style="28" customWidth="1"/>
    <col min="17" max="16384" width="9.140625" style="28"/>
  </cols>
  <sheetData>
    <row r="1" spans="1:15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68"/>
    </row>
    <row r="2" spans="1:15" s="26" customFormat="1" ht="21" customHeight="1">
      <c r="B2" s="97"/>
      <c r="C2" s="97"/>
      <c r="D2" s="97"/>
      <c r="E2" s="269"/>
      <c r="F2" s="204"/>
      <c r="G2" s="97"/>
      <c r="H2" s="202"/>
      <c r="I2" s="97"/>
      <c r="J2" s="97"/>
      <c r="K2" s="97"/>
      <c r="L2" s="97"/>
      <c r="M2" s="68"/>
      <c r="N2" s="68"/>
      <c r="O2" s="68"/>
    </row>
    <row r="3" spans="1:15" ht="21" customHeight="1" thickBot="1">
      <c r="B3" s="27"/>
      <c r="C3" s="27"/>
      <c r="D3" s="27"/>
      <c r="E3" s="27"/>
      <c r="F3" s="27"/>
      <c r="G3" s="27"/>
      <c r="H3" s="27"/>
    </row>
    <row r="4" spans="1:15" s="34" customFormat="1" ht="30.75" customHeight="1" thickBot="1">
      <c r="A4" s="537" t="s">
        <v>299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9"/>
      <c r="O4" s="35"/>
    </row>
    <row r="5" spans="1:15" ht="30.75" customHeight="1" thickBot="1"/>
    <row r="6" spans="1:15" ht="27.75" customHeight="1">
      <c r="A6" s="773" t="s">
        <v>85</v>
      </c>
      <c r="B6" s="780" t="s">
        <v>217</v>
      </c>
      <c r="C6" s="780"/>
      <c r="D6" s="780"/>
      <c r="E6" s="777" t="s">
        <v>231</v>
      </c>
      <c r="F6" s="777" t="s">
        <v>169</v>
      </c>
      <c r="G6" s="777" t="s">
        <v>327</v>
      </c>
      <c r="H6" s="777" t="s">
        <v>331</v>
      </c>
      <c r="I6" s="777" t="s">
        <v>24</v>
      </c>
      <c r="J6" s="777" t="s">
        <v>25</v>
      </c>
      <c r="K6" s="777">
        <v>2016</v>
      </c>
      <c r="L6" s="777"/>
      <c r="M6" s="777"/>
      <c r="N6" s="779"/>
    </row>
    <row r="7" spans="1:15" ht="39.75" customHeight="1">
      <c r="A7" s="774"/>
      <c r="B7" s="781"/>
      <c r="C7" s="781"/>
      <c r="D7" s="781"/>
      <c r="E7" s="778"/>
      <c r="F7" s="778"/>
      <c r="G7" s="778"/>
      <c r="H7" s="778"/>
      <c r="I7" s="778"/>
      <c r="J7" s="778"/>
      <c r="K7" s="257" t="s">
        <v>23</v>
      </c>
      <c r="L7" s="257" t="s">
        <v>298</v>
      </c>
      <c r="M7" s="257" t="s">
        <v>90</v>
      </c>
      <c r="N7" s="258" t="s">
        <v>216</v>
      </c>
    </row>
    <row r="8" spans="1:15" ht="15" customHeight="1">
      <c r="A8" s="361"/>
      <c r="B8" s="775"/>
      <c r="C8" s="776"/>
      <c r="D8" s="776"/>
      <c r="E8" s="360"/>
      <c r="F8" s="155"/>
      <c r="G8" s="155"/>
      <c r="H8" s="155"/>
      <c r="I8" s="160"/>
      <c r="J8" s="359"/>
      <c r="K8" s="161"/>
      <c r="L8" s="1"/>
      <c r="M8" s="1"/>
      <c r="N8" s="2"/>
    </row>
    <row r="9" spans="1:15" ht="15" customHeight="1">
      <c r="A9" s="361"/>
      <c r="B9" s="775"/>
      <c r="C9" s="776"/>
      <c r="D9" s="776"/>
      <c r="E9" s="360"/>
      <c r="F9" s="155"/>
      <c r="G9" s="155"/>
      <c r="H9" s="155"/>
      <c r="I9" s="160"/>
      <c r="J9" s="359"/>
      <c r="K9" s="161"/>
      <c r="L9" s="1"/>
      <c r="M9" s="1"/>
      <c r="N9" s="2"/>
    </row>
    <row r="10" spans="1:15" ht="15" customHeight="1">
      <c r="A10" s="361"/>
      <c r="B10" s="775"/>
      <c r="C10" s="776"/>
      <c r="D10" s="776"/>
      <c r="E10" s="360"/>
      <c r="F10" s="155"/>
      <c r="G10" s="155"/>
      <c r="H10" s="155"/>
      <c r="I10" s="160"/>
      <c r="J10" s="359"/>
      <c r="K10" s="161"/>
      <c r="L10" s="1"/>
      <c r="M10" s="1"/>
      <c r="N10" s="2"/>
    </row>
    <row r="11" spans="1:15" ht="15" customHeight="1">
      <c r="A11" s="361"/>
      <c r="B11" s="775"/>
      <c r="C11" s="776"/>
      <c r="D11" s="776"/>
      <c r="E11" s="360"/>
      <c r="F11" s="155"/>
      <c r="G11" s="155"/>
      <c r="H11" s="155"/>
      <c r="I11" s="160"/>
      <c r="J11" s="359"/>
      <c r="K11" s="161"/>
      <c r="L11" s="1"/>
      <c r="M11" s="1"/>
      <c r="N11" s="2"/>
    </row>
    <row r="12" spans="1:15" ht="15" customHeight="1">
      <c r="A12" s="361"/>
      <c r="B12" s="775"/>
      <c r="C12" s="776"/>
      <c r="D12" s="776"/>
      <c r="E12" s="360"/>
      <c r="F12" s="155"/>
      <c r="G12" s="155"/>
      <c r="H12" s="155"/>
      <c r="I12" s="160"/>
      <c r="J12" s="359"/>
      <c r="K12" s="161"/>
      <c r="L12" s="1"/>
      <c r="M12" s="1"/>
      <c r="N12" s="2"/>
    </row>
    <row r="13" spans="1:15" ht="15" customHeight="1">
      <c r="A13" s="361"/>
      <c r="B13" s="775"/>
      <c r="C13" s="776"/>
      <c r="D13" s="776"/>
      <c r="E13" s="360"/>
      <c r="F13" s="155"/>
      <c r="G13" s="155"/>
      <c r="H13" s="155"/>
      <c r="I13" s="160"/>
      <c r="J13" s="359"/>
      <c r="K13" s="161"/>
      <c r="L13" s="1"/>
      <c r="M13" s="1"/>
      <c r="N13" s="2"/>
    </row>
    <row r="14" spans="1:15" ht="15" customHeight="1">
      <c r="A14" s="361"/>
      <c r="B14" s="775"/>
      <c r="C14" s="776"/>
      <c r="D14" s="776"/>
      <c r="E14" s="360"/>
      <c r="F14" s="155"/>
      <c r="G14" s="155"/>
      <c r="H14" s="155"/>
      <c r="I14" s="160"/>
      <c r="J14" s="359"/>
      <c r="K14" s="161"/>
      <c r="L14" s="1"/>
      <c r="M14" s="1"/>
      <c r="N14" s="2"/>
    </row>
    <row r="15" spans="1:15" ht="15" customHeight="1">
      <c r="A15" s="361"/>
      <c r="B15" s="775"/>
      <c r="C15" s="776"/>
      <c r="D15" s="776"/>
      <c r="E15" s="360"/>
      <c r="F15" s="155"/>
      <c r="G15" s="155"/>
      <c r="H15" s="155"/>
      <c r="I15" s="160"/>
      <c r="J15" s="359"/>
      <c r="K15" s="161"/>
      <c r="L15" s="1"/>
      <c r="M15" s="1"/>
      <c r="N15" s="2"/>
    </row>
    <row r="16" spans="1:15" ht="15" customHeight="1">
      <c r="A16" s="361"/>
      <c r="B16" s="775"/>
      <c r="C16" s="776"/>
      <c r="D16" s="776"/>
      <c r="E16" s="360"/>
      <c r="F16" s="155"/>
      <c r="G16" s="155"/>
      <c r="H16" s="155"/>
      <c r="I16" s="160"/>
      <c r="J16" s="359"/>
      <c r="K16" s="161"/>
      <c r="L16" s="1"/>
      <c r="M16" s="1"/>
      <c r="N16" s="2"/>
    </row>
    <row r="17" spans="1:14" ht="15" customHeight="1">
      <c r="A17" s="361"/>
      <c r="B17" s="775"/>
      <c r="C17" s="776"/>
      <c r="D17" s="776"/>
      <c r="E17" s="360"/>
      <c r="F17" s="155"/>
      <c r="G17" s="155"/>
      <c r="H17" s="155"/>
      <c r="I17" s="160"/>
      <c r="J17" s="359"/>
      <c r="K17" s="161"/>
      <c r="L17" s="1"/>
      <c r="M17" s="1"/>
      <c r="N17" s="2"/>
    </row>
    <row r="18" spans="1:14" ht="15" customHeight="1">
      <c r="A18" s="361"/>
      <c r="B18" s="775"/>
      <c r="C18" s="776"/>
      <c r="D18" s="776"/>
      <c r="E18" s="360"/>
      <c r="F18" s="155"/>
      <c r="G18" s="155"/>
      <c r="H18" s="155"/>
      <c r="I18" s="160"/>
      <c r="J18" s="359"/>
      <c r="K18" s="161"/>
      <c r="L18" s="1"/>
      <c r="M18" s="1"/>
      <c r="N18" s="2"/>
    </row>
    <row r="19" spans="1:14" ht="15" customHeight="1">
      <c r="A19" s="361"/>
      <c r="B19" s="775"/>
      <c r="C19" s="776"/>
      <c r="D19" s="776"/>
      <c r="E19" s="360"/>
      <c r="F19" s="155"/>
      <c r="G19" s="155"/>
      <c r="H19" s="155"/>
      <c r="I19" s="155"/>
      <c r="J19" s="359"/>
      <c r="K19" s="161"/>
      <c r="L19" s="1"/>
      <c r="M19" s="1"/>
      <c r="N19" s="2"/>
    </row>
    <row r="20" spans="1:14" ht="15" customHeight="1">
      <c r="A20" s="361"/>
      <c r="B20" s="775"/>
      <c r="C20" s="776"/>
      <c r="D20" s="776"/>
      <c r="E20" s="360"/>
      <c r="F20" s="155"/>
      <c r="G20" s="155"/>
      <c r="H20" s="155"/>
      <c r="I20" s="155"/>
      <c r="J20" s="359"/>
      <c r="K20" s="161"/>
      <c r="L20" s="1"/>
      <c r="M20" s="1"/>
      <c r="N20" s="2"/>
    </row>
    <row r="21" spans="1:14" ht="15" customHeight="1">
      <c r="A21" s="361"/>
      <c r="B21" s="775"/>
      <c r="C21" s="776"/>
      <c r="D21" s="776"/>
      <c r="E21" s="360"/>
      <c r="F21" s="155"/>
      <c r="G21" s="155"/>
      <c r="H21" s="155"/>
      <c r="I21" s="155"/>
      <c r="J21" s="359"/>
      <c r="K21" s="161"/>
      <c r="L21" s="1"/>
      <c r="M21" s="1"/>
      <c r="N21" s="2"/>
    </row>
    <row r="22" spans="1:14" ht="15" customHeight="1">
      <c r="A22" s="361"/>
      <c r="B22" s="775"/>
      <c r="C22" s="776"/>
      <c r="D22" s="776"/>
      <c r="E22" s="360"/>
      <c r="F22" s="155"/>
      <c r="G22" s="155"/>
      <c r="H22" s="155"/>
      <c r="I22" s="155"/>
      <c r="J22" s="359"/>
      <c r="K22" s="161"/>
      <c r="L22" s="1"/>
      <c r="M22" s="1"/>
      <c r="N22" s="2"/>
    </row>
    <row r="23" spans="1:14" ht="15" customHeight="1">
      <c r="A23" s="361"/>
      <c r="B23" s="775"/>
      <c r="C23" s="776"/>
      <c r="D23" s="776"/>
      <c r="E23" s="360"/>
      <c r="F23" s="155"/>
      <c r="G23" s="155"/>
      <c r="H23" s="155"/>
      <c r="I23" s="155"/>
      <c r="J23" s="359"/>
      <c r="K23" s="161"/>
      <c r="L23" s="1"/>
      <c r="M23" s="1"/>
      <c r="N23" s="2"/>
    </row>
    <row r="24" spans="1:14" ht="15" customHeight="1">
      <c r="A24" s="361"/>
      <c r="B24" s="775"/>
      <c r="C24" s="776"/>
      <c r="D24" s="776"/>
      <c r="E24" s="360"/>
      <c r="F24" s="155"/>
      <c r="G24" s="155"/>
      <c r="H24" s="155"/>
      <c r="I24" s="155"/>
      <c r="J24" s="359"/>
      <c r="K24" s="161"/>
      <c r="L24" s="1"/>
      <c r="M24" s="1"/>
      <c r="N24" s="2"/>
    </row>
    <row r="25" spans="1:14" ht="15" customHeight="1">
      <c r="A25" s="361"/>
      <c r="B25" s="775"/>
      <c r="C25" s="776"/>
      <c r="D25" s="776"/>
      <c r="E25" s="360"/>
      <c r="F25" s="155"/>
      <c r="G25" s="155"/>
      <c r="H25" s="155"/>
      <c r="I25" s="155"/>
      <c r="J25" s="359"/>
      <c r="K25" s="161"/>
      <c r="L25" s="1"/>
      <c r="M25" s="1"/>
      <c r="N25" s="2"/>
    </row>
    <row r="26" spans="1:14" ht="15" customHeight="1">
      <c r="A26" s="361"/>
      <c r="B26" s="775"/>
      <c r="C26" s="776"/>
      <c r="D26" s="776"/>
      <c r="E26" s="360"/>
      <c r="F26" s="155"/>
      <c r="G26" s="155"/>
      <c r="H26" s="155"/>
      <c r="I26" s="155"/>
      <c r="J26" s="359"/>
      <c r="K26" s="161"/>
      <c r="L26" s="1"/>
      <c r="M26" s="1"/>
      <c r="N26" s="2"/>
    </row>
    <row r="27" spans="1:14" ht="15" customHeight="1">
      <c r="A27" s="361"/>
      <c r="B27" s="775"/>
      <c r="C27" s="776"/>
      <c r="D27" s="776"/>
      <c r="E27" s="360"/>
      <c r="F27" s="155"/>
      <c r="G27" s="155"/>
      <c r="H27" s="155"/>
      <c r="I27" s="155"/>
      <c r="J27" s="359"/>
      <c r="K27" s="161"/>
      <c r="L27" s="1"/>
      <c r="M27" s="1"/>
      <c r="N27" s="2"/>
    </row>
    <row r="28" spans="1:14" ht="15" customHeight="1">
      <c r="A28" s="361"/>
      <c r="B28" s="775"/>
      <c r="C28" s="776"/>
      <c r="D28" s="776"/>
      <c r="E28" s="360"/>
      <c r="F28" s="155"/>
      <c r="G28" s="155"/>
      <c r="H28" s="155"/>
      <c r="I28" s="160"/>
      <c r="J28" s="359"/>
      <c r="K28" s="161"/>
      <c r="L28" s="1"/>
      <c r="M28" s="1"/>
      <c r="N28" s="2"/>
    </row>
    <row r="29" spans="1:14" ht="15" customHeight="1">
      <c r="A29" s="361"/>
      <c r="B29" s="775"/>
      <c r="C29" s="776"/>
      <c r="D29" s="776"/>
      <c r="E29" s="360"/>
      <c r="F29" s="155"/>
      <c r="G29" s="155"/>
      <c r="H29" s="155"/>
      <c r="I29" s="160"/>
      <c r="J29" s="359"/>
      <c r="K29" s="161"/>
      <c r="L29" s="1"/>
      <c r="M29" s="1"/>
      <c r="N29" s="2"/>
    </row>
    <row r="30" spans="1:14" ht="15" customHeight="1">
      <c r="A30" s="361"/>
      <c r="B30" s="775"/>
      <c r="C30" s="776"/>
      <c r="D30" s="776"/>
      <c r="E30" s="360"/>
      <c r="F30" s="155"/>
      <c r="G30" s="155"/>
      <c r="H30" s="155"/>
      <c r="I30" s="160"/>
      <c r="J30" s="359"/>
      <c r="K30" s="161"/>
      <c r="L30" s="1"/>
      <c r="M30" s="1"/>
      <c r="N30" s="2"/>
    </row>
    <row r="31" spans="1:14" ht="15" customHeight="1">
      <c r="A31" s="361"/>
      <c r="B31" s="775"/>
      <c r="C31" s="776"/>
      <c r="D31" s="776"/>
      <c r="E31" s="360"/>
      <c r="F31" s="155"/>
      <c r="G31" s="155"/>
      <c r="H31" s="155"/>
      <c r="I31" s="160"/>
      <c r="J31" s="359"/>
      <c r="K31" s="161"/>
      <c r="L31" s="1"/>
      <c r="M31" s="1"/>
      <c r="N31" s="2"/>
    </row>
    <row r="32" spans="1:14" ht="15" customHeight="1">
      <c r="A32" s="361"/>
      <c r="B32" s="775"/>
      <c r="C32" s="776"/>
      <c r="D32" s="776"/>
      <c r="E32" s="360"/>
      <c r="F32" s="155"/>
      <c r="G32" s="155"/>
      <c r="H32" s="155"/>
      <c r="I32" s="160"/>
      <c r="J32" s="359"/>
      <c r="K32" s="161"/>
      <c r="L32" s="1"/>
      <c r="M32" s="1"/>
      <c r="N32" s="2"/>
    </row>
    <row r="33" spans="1:14" ht="15" customHeight="1">
      <c r="A33" s="361"/>
      <c r="B33" s="775"/>
      <c r="C33" s="776"/>
      <c r="D33" s="776"/>
      <c r="E33" s="360"/>
      <c r="F33" s="155"/>
      <c r="G33" s="155"/>
      <c r="H33" s="155"/>
      <c r="I33" s="160"/>
      <c r="J33" s="359"/>
      <c r="K33" s="161"/>
      <c r="L33" s="1"/>
      <c r="M33" s="1"/>
      <c r="N33" s="2"/>
    </row>
    <row r="34" spans="1:14" ht="15" customHeight="1">
      <c r="A34" s="361"/>
      <c r="B34" s="775"/>
      <c r="C34" s="776"/>
      <c r="D34" s="776"/>
      <c r="E34" s="360"/>
      <c r="F34" s="155"/>
      <c r="G34" s="155"/>
      <c r="H34" s="155"/>
      <c r="I34" s="160"/>
      <c r="J34" s="359"/>
      <c r="K34" s="161"/>
      <c r="L34" s="1"/>
      <c r="M34" s="1"/>
      <c r="N34" s="2"/>
    </row>
    <row r="35" spans="1:14" ht="15" customHeight="1">
      <c r="A35" s="361"/>
      <c r="B35" s="775"/>
      <c r="C35" s="776"/>
      <c r="D35" s="776"/>
      <c r="E35" s="360"/>
      <c r="F35" s="155"/>
      <c r="G35" s="155"/>
      <c r="H35" s="155"/>
      <c r="I35" s="160"/>
      <c r="J35" s="359"/>
      <c r="K35" s="161"/>
      <c r="L35" s="1"/>
      <c r="M35" s="1"/>
      <c r="N35" s="2"/>
    </row>
    <row r="36" spans="1:14" ht="15" customHeight="1">
      <c r="A36" s="361"/>
      <c r="B36" s="775"/>
      <c r="C36" s="776"/>
      <c r="D36" s="776"/>
      <c r="E36" s="360"/>
      <c r="F36" s="155"/>
      <c r="G36" s="155"/>
      <c r="H36" s="155"/>
      <c r="I36" s="160"/>
      <c r="J36" s="359"/>
      <c r="K36" s="161"/>
      <c r="L36" s="1"/>
      <c r="M36" s="1"/>
      <c r="N36" s="2"/>
    </row>
    <row r="37" spans="1:14" ht="15" customHeight="1">
      <c r="A37" s="361"/>
      <c r="B37" s="775"/>
      <c r="C37" s="776"/>
      <c r="D37" s="776"/>
      <c r="E37" s="360"/>
      <c r="F37" s="155"/>
      <c r="G37" s="155"/>
      <c r="H37" s="155"/>
      <c r="I37" s="160"/>
      <c r="J37" s="359"/>
      <c r="K37" s="161"/>
      <c r="L37" s="1"/>
      <c r="M37" s="1"/>
      <c r="N37" s="2"/>
    </row>
    <row r="38" spans="1:14" ht="15" customHeight="1">
      <c r="A38" s="361"/>
      <c r="B38" s="775"/>
      <c r="C38" s="776"/>
      <c r="D38" s="776"/>
      <c r="E38" s="360"/>
      <c r="F38" s="155"/>
      <c r="G38" s="155"/>
      <c r="H38" s="155"/>
      <c r="I38" s="160"/>
      <c r="J38" s="359"/>
      <c r="K38" s="161"/>
      <c r="L38" s="1"/>
      <c r="M38" s="1"/>
      <c r="N38" s="2"/>
    </row>
    <row r="39" spans="1:14" ht="15" customHeight="1">
      <c r="A39" s="361"/>
      <c r="B39" s="775"/>
      <c r="C39" s="776"/>
      <c r="D39" s="776"/>
      <c r="E39" s="360"/>
      <c r="F39" s="155"/>
      <c r="G39" s="155"/>
      <c r="H39" s="155"/>
      <c r="I39" s="155"/>
      <c r="J39" s="359"/>
      <c r="K39" s="161"/>
      <c r="L39" s="1"/>
      <c r="M39" s="1"/>
      <c r="N39" s="2"/>
    </row>
    <row r="40" spans="1:14" ht="15" customHeight="1">
      <c r="A40" s="361"/>
      <c r="B40" s="775"/>
      <c r="C40" s="776"/>
      <c r="D40" s="776"/>
      <c r="E40" s="360"/>
      <c r="F40" s="155"/>
      <c r="G40" s="155"/>
      <c r="H40" s="155"/>
      <c r="I40" s="155"/>
      <c r="J40" s="359"/>
      <c r="K40" s="161"/>
      <c r="L40" s="1"/>
      <c r="M40" s="1"/>
      <c r="N40" s="2"/>
    </row>
    <row r="41" spans="1:14" ht="15" customHeight="1">
      <c r="A41" s="361"/>
      <c r="B41" s="775"/>
      <c r="C41" s="776"/>
      <c r="D41" s="776"/>
      <c r="E41" s="360"/>
      <c r="F41" s="155"/>
      <c r="G41" s="155"/>
      <c r="H41" s="155"/>
      <c r="I41" s="155"/>
      <c r="J41" s="359"/>
      <c r="K41" s="161"/>
      <c r="L41" s="1"/>
      <c r="M41" s="1"/>
      <c r="N41" s="2"/>
    </row>
    <row r="42" spans="1:14" ht="15" customHeight="1">
      <c r="A42" s="361"/>
      <c r="B42" s="775"/>
      <c r="C42" s="776"/>
      <c r="D42" s="776"/>
      <c r="E42" s="360"/>
      <c r="F42" s="155"/>
      <c r="G42" s="155"/>
      <c r="H42" s="155"/>
      <c r="I42" s="155"/>
      <c r="J42" s="359"/>
      <c r="K42" s="161"/>
      <c r="L42" s="1"/>
      <c r="M42" s="1"/>
      <c r="N42" s="2"/>
    </row>
    <row r="43" spans="1:14" ht="15" customHeight="1">
      <c r="A43" s="361"/>
      <c r="B43" s="775"/>
      <c r="C43" s="776"/>
      <c r="D43" s="776"/>
      <c r="E43" s="360"/>
      <c r="F43" s="155"/>
      <c r="G43" s="155"/>
      <c r="H43" s="155"/>
      <c r="I43" s="155"/>
      <c r="J43" s="359"/>
      <c r="K43" s="161"/>
      <c r="L43" s="1"/>
      <c r="M43" s="1"/>
      <c r="N43" s="2"/>
    </row>
    <row r="44" spans="1:14" ht="15" customHeight="1">
      <c r="A44" s="361"/>
      <c r="B44" s="775"/>
      <c r="C44" s="776"/>
      <c r="D44" s="776"/>
      <c r="E44" s="360"/>
      <c r="F44" s="155"/>
      <c r="G44" s="155"/>
      <c r="H44" s="155"/>
      <c r="I44" s="155"/>
      <c r="J44" s="359"/>
      <c r="K44" s="161"/>
      <c r="L44" s="1"/>
      <c r="M44" s="1"/>
      <c r="N44" s="2"/>
    </row>
    <row r="45" spans="1:14" ht="15" customHeight="1">
      <c r="A45" s="361"/>
      <c r="B45" s="775"/>
      <c r="C45" s="776"/>
      <c r="D45" s="776"/>
      <c r="E45" s="360"/>
      <c r="F45" s="155"/>
      <c r="G45" s="155"/>
      <c r="H45" s="155"/>
      <c r="I45" s="155"/>
      <c r="J45" s="359"/>
      <c r="K45" s="161"/>
      <c r="L45" s="1"/>
      <c r="M45" s="1"/>
      <c r="N45" s="2"/>
    </row>
    <row r="46" spans="1:14" ht="15" customHeight="1">
      <c r="A46" s="361"/>
      <c r="B46" s="775"/>
      <c r="C46" s="776"/>
      <c r="D46" s="776"/>
      <c r="E46" s="360"/>
      <c r="F46" s="155"/>
      <c r="G46" s="155"/>
      <c r="H46" s="155"/>
      <c r="I46" s="155"/>
      <c r="J46" s="359"/>
      <c r="K46" s="161"/>
      <c r="L46" s="1"/>
      <c r="M46" s="1"/>
      <c r="N46" s="2"/>
    </row>
    <row r="47" spans="1:14" ht="15" customHeight="1">
      <c r="A47" s="361"/>
      <c r="B47" s="775"/>
      <c r="C47" s="776"/>
      <c r="D47" s="776"/>
      <c r="E47" s="360"/>
      <c r="F47" s="155"/>
      <c r="G47" s="155"/>
      <c r="H47" s="155"/>
      <c r="I47" s="155"/>
      <c r="J47" s="359"/>
      <c r="K47" s="161"/>
      <c r="L47" s="1"/>
      <c r="M47" s="1"/>
      <c r="N47" s="2"/>
    </row>
    <row r="48" spans="1:14" ht="15" customHeight="1" thickBot="1">
      <c r="A48" s="720" t="s">
        <v>27</v>
      </c>
      <c r="B48" s="771"/>
      <c r="C48" s="771"/>
      <c r="D48" s="771"/>
      <c r="E48" s="771"/>
      <c r="F48" s="771"/>
      <c r="G48" s="771"/>
      <c r="H48" s="771"/>
      <c r="I48" s="771"/>
      <c r="J48" s="771"/>
      <c r="K48" s="771"/>
      <c r="L48" s="772"/>
      <c r="M48" s="354">
        <f>SUM(M8:M47)</f>
        <v>0</v>
      </c>
      <c r="N48" s="355">
        <f>SUM(N8:N47)</f>
        <v>0</v>
      </c>
    </row>
    <row r="51" spans="11:13">
      <c r="K51" s="65" t="s">
        <v>184</v>
      </c>
      <c r="L51" s="219"/>
      <c r="M51" s="219" t="str">
        <f>IF('3. Info patrimoniali V.M. '!M20-'12. FIA'!M48=0,"0","errore")</f>
        <v>0</v>
      </c>
    </row>
  </sheetData>
  <sheetProtection algorithmName="SHA-512" hashValue="XnXD8aBp/TlGsBt50L0Q3F7XdH+Wipr5VDmk0iP8mWyLwmWsFf/FRoEGoFVig/VNgSaQ4DtP+B9XCj2fznZOBQ==" saltValue="fLrxLeLW5ZyrYSFsjwn3Ng==" spinCount="100000" sheet="1" objects="1" scenarios="1" insertRows="0"/>
  <mergeCells count="52">
    <mergeCell ref="B20:D20"/>
    <mergeCell ref="H6:H7"/>
    <mergeCell ref="K6:N6"/>
    <mergeCell ref="F6:F7"/>
    <mergeCell ref="B10:D10"/>
    <mergeCell ref="B8:D8"/>
    <mergeCell ref="B9:D9"/>
    <mergeCell ref="B6:D7"/>
    <mergeCell ref="G6:G7"/>
    <mergeCell ref="I6:I7"/>
    <mergeCell ref="J6:J7"/>
    <mergeCell ref="E6:E7"/>
    <mergeCell ref="B18:D18"/>
    <mergeCell ref="A1:N1"/>
    <mergeCell ref="B26:D26"/>
    <mergeCell ref="B27:D27"/>
    <mergeCell ref="B11:D11"/>
    <mergeCell ref="B12:D12"/>
    <mergeCell ref="B13:D13"/>
    <mergeCell ref="B14:D14"/>
    <mergeCell ref="B15:D15"/>
    <mergeCell ref="B16:D16"/>
    <mergeCell ref="B17:D17"/>
    <mergeCell ref="B19:D19"/>
    <mergeCell ref="B21:D21"/>
    <mergeCell ref="B22:D22"/>
    <mergeCell ref="B23:D23"/>
    <mergeCell ref="B24:D24"/>
    <mergeCell ref="B25:D25"/>
    <mergeCell ref="B36:D36"/>
    <mergeCell ref="B37:D37"/>
    <mergeCell ref="B28:D28"/>
    <mergeCell ref="B29:D29"/>
    <mergeCell ref="B30:D30"/>
    <mergeCell ref="B31:D31"/>
    <mergeCell ref="B32:D32"/>
    <mergeCell ref="A48:L48"/>
    <mergeCell ref="A6:A7"/>
    <mergeCell ref="A4:N4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pageSetUpPr fitToPage="1"/>
  </sheetPr>
  <dimension ref="A1:P41"/>
  <sheetViews>
    <sheetView showGridLines="0" topLeftCell="A10" workbookViewId="0">
      <selection activeCell="A36" sqref="A36:J36"/>
    </sheetView>
  </sheetViews>
  <sheetFormatPr defaultColWidth="9.140625" defaultRowHeight="12.75"/>
  <cols>
    <col min="1" max="1" width="2.7109375" style="65" customWidth="1"/>
    <col min="2" max="6" width="8.7109375" style="65" customWidth="1"/>
    <col min="7" max="7" width="12.42578125" style="65" customWidth="1"/>
    <col min="8" max="11" width="12.7109375" style="65" customWidth="1"/>
    <col min="12" max="13" width="12" style="65" customWidth="1"/>
    <col min="14" max="16384" width="9.140625" style="65"/>
  </cols>
  <sheetData>
    <row r="1" spans="1:14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79"/>
    </row>
    <row r="2" spans="1:14" s="26" customFormat="1" ht="21" customHeight="1">
      <c r="A2" s="303"/>
      <c r="B2" s="303"/>
      <c r="C2" s="303"/>
      <c r="D2" s="303"/>
      <c r="E2" s="303"/>
      <c r="F2" s="303"/>
      <c r="G2" s="303"/>
      <c r="H2" s="303"/>
      <c r="I2" s="303"/>
      <c r="J2" s="301"/>
      <c r="K2" s="301"/>
      <c r="L2" s="301"/>
    </row>
    <row r="3" spans="1:14" ht="21" customHeight="1" thickBot="1">
      <c r="A3" s="27"/>
      <c r="B3" s="27"/>
      <c r="C3" s="27"/>
      <c r="D3" s="27"/>
      <c r="E3" s="27"/>
    </row>
    <row r="4" spans="1:14" s="282" customFormat="1" ht="30.75" customHeight="1" thickBot="1">
      <c r="A4" s="537" t="s">
        <v>313</v>
      </c>
      <c r="B4" s="538"/>
      <c r="C4" s="538"/>
      <c r="D4" s="538"/>
      <c r="E4" s="538"/>
      <c r="F4" s="538"/>
      <c r="G4" s="538"/>
      <c r="H4" s="538"/>
      <c r="I4" s="538"/>
      <c r="J4" s="539"/>
      <c r="K4" s="101"/>
      <c r="L4" s="65"/>
      <c r="M4" s="65"/>
      <c r="N4" s="192"/>
    </row>
    <row r="5" spans="1:14" s="102" customFormat="1" ht="30.75" customHeight="1" thickBot="1">
      <c r="A5" s="120"/>
      <c r="B5" s="302"/>
      <c r="C5" s="302"/>
      <c r="D5" s="302"/>
      <c r="E5" s="302"/>
      <c r="F5" s="302"/>
      <c r="G5" s="302"/>
      <c r="H5" s="302"/>
      <c r="I5" s="302"/>
      <c r="J5" s="304"/>
      <c r="K5" s="304"/>
      <c r="L5" s="101"/>
    </row>
    <row r="6" spans="1:14" s="102" customFormat="1" ht="21.75" customHeight="1" thickBot="1">
      <c r="A6" s="243"/>
      <c r="B6" s="243"/>
      <c r="C6" s="243"/>
      <c r="D6" s="243"/>
      <c r="E6" s="243"/>
      <c r="F6" s="243"/>
      <c r="H6" s="316">
        <v>2016</v>
      </c>
      <c r="I6" s="65"/>
      <c r="K6" s="101"/>
    </row>
    <row r="7" spans="1:14" s="102" customFormat="1" ht="15.75" thickBot="1">
      <c r="A7" s="243"/>
      <c r="B7" s="243"/>
      <c r="C7" s="243"/>
      <c r="D7" s="243"/>
      <c r="E7" s="243"/>
      <c r="F7" s="243"/>
      <c r="H7" s="88"/>
      <c r="I7" s="65"/>
      <c r="K7" s="88"/>
      <c r="L7" s="88"/>
    </row>
    <row r="8" spans="1:14" s="102" customFormat="1" ht="30" customHeight="1" thickBot="1">
      <c r="A8" s="310"/>
      <c r="B8" s="243"/>
      <c r="C8" s="243"/>
      <c r="D8" s="243"/>
      <c r="E8" s="243"/>
      <c r="F8" s="243"/>
      <c r="G8" s="374"/>
      <c r="H8" s="110" t="s">
        <v>90</v>
      </c>
      <c r="I8" s="65"/>
    </row>
    <row r="9" spans="1:14" s="102" customFormat="1" ht="15.75" thickBot="1">
      <c r="A9" s="310" t="s">
        <v>31</v>
      </c>
      <c r="B9" s="243"/>
      <c r="C9" s="243"/>
      <c r="D9" s="243"/>
      <c r="E9" s="243"/>
      <c r="F9" s="243"/>
      <c r="G9" s="372"/>
      <c r="H9" s="100"/>
      <c r="I9" s="65"/>
      <c r="J9" s="100"/>
      <c r="K9" s="100"/>
      <c r="L9" s="371"/>
    </row>
    <row r="10" spans="1:14" s="102" customFormat="1" ht="15" customHeight="1">
      <c r="A10" s="547" t="s">
        <v>188</v>
      </c>
      <c r="B10" s="548"/>
      <c r="C10" s="548"/>
      <c r="D10" s="548"/>
      <c r="E10" s="548"/>
      <c r="F10" s="548"/>
      <c r="G10" s="548"/>
      <c r="H10" s="298"/>
      <c r="I10" s="65"/>
      <c r="J10" s="65"/>
      <c r="K10" s="65"/>
    </row>
    <row r="11" spans="1:14" s="102" customFormat="1" ht="15" customHeight="1">
      <c r="A11" s="708" t="s">
        <v>173</v>
      </c>
      <c r="B11" s="709"/>
      <c r="C11" s="709"/>
      <c r="D11" s="709"/>
      <c r="E11" s="709"/>
      <c r="F11" s="709"/>
      <c r="G11" s="709"/>
      <c r="H11" s="299"/>
      <c r="I11" s="65"/>
      <c r="J11" s="65"/>
      <c r="K11" s="65"/>
    </row>
    <row r="12" spans="1:14" s="102" customFormat="1" ht="15" customHeight="1">
      <c r="A12" s="518" t="s">
        <v>189</v>
      </c>
      <c r="B12" s="519"/>
      <c r="C12" s="519"/>
      <c r="D12" s="519"/>
      <c r="E12" s="519"/>
      <c r="F12" s="519"/>
      <c r="G12" s="519"/>
      <c r="H12" s="299"/>
      <c r="I12" s="243"/>
      <c r="J12" s="309"/>
      <c r="K12" s="317"/>
      <c r="L12" s="309"/>
      <c r="M12" s="309"/>
    </row>
    <row r="13" spans="1:14" s="102" customFormat="1" ht="15" customHeight="1">
      <c r="A13" s="708" t="s">
        <v>174</v>
      </c>
      <c r="B13" s="709"/>
      <c r="C13" s="709"/>
      <c r="D13" s="709"/>
      <c r="E13" s="709"/>
      <c r="F13" s="709"/>
      <c r="G13" s="709"/>
      <c r="H13" s="299"/>
      <c r="I13" s="243"/>
      <c r="J13" s="317"/>
      <c r="K13" s="317"/>
      <c r="L13" s="309"/>
      <c r="M13" s="309"/>
    </row>
    <row r="14" spans="1:14" s="102" customFormat="1" ht="15" customHeight="1">
      <c r="A14" s="518" t="s">
        <v>314</v>
      </c>
      <c r="B14" s="519"/>
      <c r="C14" s="519"/>
      <c r="D14" s="519"/>
      <c r="E14" s="519"/>
      <c r="F14" s="519"/>
      <c r="G14" s="519"/>
      <c r="H14" s="299"/>
      <c r="I14" s="243"/>
      <c r="J14" s="317"/>
      <c r="K14" s="317"/>
      <c r="L14" s="309"/>
      <c r="M14" s="309"/>
    </row>
    <row r="15" spans="1:14" s="102" customFormat="1" ht="15" customHeight="1">
      <c r="A15" s="518" t="s">
        <v>34</v>
      </c>
      <c r="B15" s="519"/>
      <c r="C15" s="519"/>
      <c r="D15" s="519"/>
      <c r="E15" s="519"/>
      <c r="F15" s="519"/>
      <c r="G15" s="519"/>
      <c r="H15" s="299"/>
      <c r="I15" s="243"/>
      <c r="J15" s="317"/>
      <c r="K15" s="317"/>
      <c r="L15" s="309"/>
      <c r="M15" s="309"/>
    </row>
    <row r="16" spans="1:14" s="102" customFormat="1" ht="15" customHeight="1">
      <c r="A16" s="518" t="s">
        <v>319</v>
      </c>
      <c r="B16" s="519"/>
      <c r="C16" s="519"/>
      <c r="D16" s="519"/>
      <c r="E16" s="519"/>
      <c r="F16" s="519"/>
      <c r="G16" s="519"/>
      <c r="H16" s="299"/>
      <c r="I16" s="243"/>
      <c r="J16" s="317"/>
      <c r="K16" s="317"/>
      <c r="L16" s="309"/>
      <c r="M16" s="309"/>
    </row>
    <row r="17" spans="1:16" s="102" customFormat="1" ht="15" customHeight="1">
      <c r="A17" s="518" t="s">
        <v>320</v>
      </c>
      <c r="B17" s="519"/>
      <c r="C17" s="519"/>
      <c r="D17" s="519"/>
      <c r="E17" s="519"/>
      <c r="F17" s="519"/>
      <c r="G17" s="519"/>
      <c r="H17" s="411"/>
      <c r="I17" s="243"/>
      <c r="J17" s="317"/>
      <c r="K17" s="317"/>
      <c r="L17" s="309"/>
      <c r="M17" s="309"/>
    </row>
    <row r="18" spans="1:16" s="102" customFormat="1" ht="15" customHeight="1" thickBot="1">
      <c r="A18" s="532" t="s">
        <v>315</v>
      </c>
      <c r="B18" s="533"/>
      <c r="C18" s="533"/>
      <c r="D18" s="533"/>
      <c r="E18" s="533"/>
      <c r="F18" s="533"/>
      <c r="G18" s="533"/>
      <c r="H18" s="90">
        <f>H10+H12+H14+H15+H16+H17</f>
        <v>0</v>
      </c>
      <c r="I18" s="243"/>
      <c r="J18" s="317"/>
      <c r="K18" s="317"/>
      <c r="L18" s="389"/>
      <c r="M18" s="309"/>
    </row>
    <row r="19" spans="1:16" s="102" customFormat="1" ht="29.25" customHeight="1" thickBot="1">
      <c r="A19" s="309"/>
      <c r="B19" s="309"/>
      <c r="C19" s="309"/>
      <c r="D19" s="309"/>
      <c r="E19" s="309"/>
      <c r="F19" s="309"/>
      <c r="G19" s="309"/>
      <c r="H19" s="243"/>
      <c r="I19" s="243"/>
      <c r="J19" s="317"/>
      <c r="K19" s="317"/>
      <c r="L19" s="309"/>
      <c r="M19" s="309"/>
    </row>
    <row r="20" spans="1:16" s="102" customFormat="1" ht="21.75" customHeight="1" thickBot="1">
      <c r="A20" s="309"/>
      <c r="B20" s="309"/>
      <c r="C20" s="309"/>
      <c r="D20" s="309"/>
      <c r="E20" s="309"/>
      <c r="F20" s="309"/>
      <c r="G20" s="309"/>
      <c r="H20" s="629">
        <v>2016</v>
      </c>
      <c r="I20" s="630"/>
      <c r="J20" s="792"/>
      <c r="K20" s="318"/>
      <c r="L20" s="101"/>
    </row>
    <row r="21" spans="1:16" s="102" customFormat="1" ht="4.5" customHeight="1" thickBot="1">
      <c r="A21" s="309"/>
      <c r="B21" s="309"/>
      <c r="C21" s="309"/>
      <c r="D21" s="309"/>
      <c r="E21" s="309"/>
      <c r="F21" s="309"/>
      <c r="G21" s="309"/>
      <c r="H21" s="302"/>
      <c r="I21" s="302"/>
      <c r="J21" s="88"/>
      <c r="K21" s="101"/>
    </row>
    <row r="22" spans="1:16" s="84" customFormat="1" ht="30.75" customHeight="1" thickBot="1">
      <c r="A22" s="574"/>
      <c r="B22" s="574"/>
      <c r="C22" s="574"/>
      <c r="D22" s="574"/>
      <c r="E22" s="574"/>
      <c r="F22" s="121"/>
      <c r="G22" s="341"/>
      <c r="H22" s="789" t="s">
        <v>90</v>
      </c>
      <c r="I22" s="790"/>
      <c r="J22" s="791"/>
      <c r="K22" s="122"/>
    </row>
    <row r="23" spans="1:16" s="84" customFormat="1" ht="9" customHeight="1" thickBot="1">
      <c r="A23" s="340"/>
      <c r="B23" s="340"/>
      <c r="C23" s="340"/>
      <c r="D23" s="340"/>
      <c r="E23" s="340"/>
      <c r="F23" s="333"/>
      <c r="G23" s="333"/>
      <c r="H23" s="333"/>
      <c r="I23" s="333"/>
      <c r="K23" s="122"/>
    </row>
    <row r="24" spans="1:16" s="84" customFormat="1" ht="31.5" customHeight="1" thickBot="1">
      <c r="A24" s="340"/>
      <c r="B24" s="340"/>
      <c r="C24" s="340"/>
      <c r="D24" s="340"/>
      <c r="E24" s="340"/>
      <c r="F24" s="333"/>
      <c r="G24" s="333"/>
      <c r="H24" s="366" t="s">
        <v>32</v>
      </c>
      <c r="I24" s="373" t="s">
        <v>180</v>
      </c>
      <c r="J24" s="367" t="s">
        <v>27</v>
      </c>
      <c r="K24" s="122"/>
      <c r="L24" s="782" t="s">
        <v>184</v>
      </c>
      <c r="M24" s="783"/>
      <c r="N24" s="784"/>
    </row>
    <row r="25" spans="1:16" s="84" customFormat="1" ht="15.75" customHeight="1">
      <c r="A25" s="340"/>
      <c r="B25" s="340"/>
      <c r="C25" s="340"/>
      <c r="D25" s="340"/>
      <c r="E25" s="340"/>
      <c r="F25" s="333"/>
      <c r="G25" s="333"/>
      <c r="H25" s="102"/>
      <c r="I25" s="102"/>
      <c r="J25" s="102"/>
      <c r="K25" s="122"/>
    </row>
    <row r="26" spans="1:16" s="84" customFormat="1" ht="15.75" customHeight="1" thickBot="1">
      <c r="A26" s="405" t="s">
        <v>187</v>
      </c>
      <c r="B26" s="405"/>
      <c r="C26" s="405"/>
      <c r="D26" s="405"/>
      <c r="E26" s="405"/>
      <c r="F26" s="405"/>
      <c r="G26" s="405"/>
      <c r="H26" s="405"/>
      <c r="I26" s="405"/>
      <c r="J26" s="304"/>
      <c r="K26" s="122"/>
    </row>
    <row r="27" spans="1:16" s="282" customFormat="1" ht="15" customHeight="1">
      <c r="A27" s="547" t="s">
        <v>20</v>
      </c>
      <c r="B27" s="548"/>
      <c r="C27" s="548"/>
      <c r="D27" s="548"/>
      <c r="E27" s="548"/>
      <c r="F27" s="548"/>
      <c r="G27" s="548"/>
      <c r="H27" s="148"/>
      <c r="I27" s="148"/>
      <c r="J27" s="441">
        <f>H27+I27</f>
        <v>0</v>
      </c>
      <c r="K27" s="192"/>
    </row>
    <row r="28" spans="1:16" s="282" customFormat="1" ht="15" customHeight="1">
      <c r="A28" s="545" t="s">
        <v>22</v>
      </c>
      <c r="B28" s="546"/>
      <c r="C28" s="546"/>
      <c r="D28" s="546"/>
      <c r="E28" s="546"/>
      <c r="F28" s="546"/>
      <c r="G28" s="546"/>
      <c r="H28" s="327"/>
      <c r="I28" s="327"/>
      <c r="J28" s="319">
        <f t="shared" ref="J28:J31" si="0">H28+I28</f>
        <v>0</v>
      </c>
      <c r="K28" s="192"/>
    </row>
    <row r="29" spans="1:16" s="282" customFormat="1" ht="15" customHeight="1">
      <c r="A29" s="545" t="s">
        <v>75</v>
      </c>
      <c r="B29" s="546"/>
      <c r="C29" s="546"/>
      <c r="D29" s="546"/>
      <c r="E29" s="546"/>
      <c r="F29" s="546"/>
      <c r="G29" s="546"/>
      <c r="H29" s="327"/>
      <c r="I29" s="327"/>
      <c r="J29" s="319">
        <f t="shared" si="0"/>
        <v>0</v>
      </c>
      <c r="K29" s="192"/>
    </row>
    <row r="30" spans="1:16" s="282" customFormat="1" ht="15" customHeight="1">
      <c r="A30" s="545" t="s">
        <v>41</v>
      </c>
      <c r="B30" s="546"/>
      <c r="C30" s="546"/>
      <c r="D30" s="546"/>
      <c r="E30" s="546"/>
      <c r="F30" s="546"/>
      <c r="G30" s="546"/>
      <c r="H30" s="327"/>
      <c r="I30" s="327"/>
      <c r="J30" s="319">
        <f t="shared" si="0"/>
        <v>0</v>
      </c>
      <c r="K30" s="192"/>
    </row>
    <row r="31" spans="1:16" s="282" customFormat="1" ht="15" customHeight="1">
      <c r="A31" s="545" t="s">
        <v>191</v>
      </c>
      <c r="B31" s="546"/>
      <c r="C31" s="546"/>
      <c r="D31" s="546"/>
      <c r="E31" s="546"/>
      <c r="F31" s="546"/>
      <c r="G31" s="546"/>
      <c r="H31" s="327"/>
      <c r="I31" s="327"/>
      <c r="J31" s="319">
        <f t="shared" si="0"/>
        <v>0</v>
      </c>
      <c r="K31" s="192"/>
    </row>
    <row r="32" spans="1:16" s="282" customFormat="1" ht="15" customHeight="1" thickBot="1">
      <c r="A32" s="532" t="s">
        <v>315</v>
      </c>
      <c r="B32" s="533"/>
      <c r="C32" s="533"/>
      <c r="D32" s="533"/>
      <c r="E32" s="533"/>
      <c r="F32" s="533"/>
      <c r="G32" s="533"/>
      <c r="H32" s="89">
        <f>H27+H28+H29+H30+H31</f>
        <v>0</v>
      </c>
      <c r="I32" s="89">
        <f>I27+I28+I29+I30+I31</f>
        <v>0</v>
      </c>
      <c r="J32" s="90">
        <f>H32+I32</f>
        <v>0</v>
      </c>
      <c r="K32" s="192"/>
      <c r="L32" s="389" t="str">
        <f>IF(H32-H10-H12-H14=0,"0","errore")</f>
        <v>0</v>
      </c>
      <c r="M32" s="389" t="str">
        <f>IF(I32-H15-H16-H17=0,"0","errore")</f>
        <v>0</v>
      </c>
      <c r="N32" s="389" t="str">
        <f>IF(J32-H18=0,"0","errore")</f>
        <v>0</v>
      </c>
      <c r="O32" s="311"/>
      <c r="P32" s="311"/>
    </row>
    <row r="33" spans="1:15" s="282" customFormat="1" ht="7.5" customHeight="1">
      <c r="A33" s="243"/>
      <c r="B33" s="98"/>
      <c r="C33" s="98"/>
      <c r="D33" s="98"/>
      <c r="E33" s="98"/>
      <c r="F33" s="98"/>
      <c r="G33" s="125"/>
      <c r="H33" s="125"/>
      <c r="I33" s="125"/>
      <c r="J33" s="116"/>
      <c r="K33" s="116"/>
      <c r="L33" s="192"/>
    </row>
    <row r="34" spans="1:15" ht="10.5" customHeight="1"/>
    <row r="35" spans="1:15" ht="15.75" customHeight="1" thickBot="1">
      <c r="A35" s="788" t="s">
        <v>249</v>
      </c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5" ht="60.75" customHeight="1" thickBot="1">
      <c r="A36" s="785"/>
      <c r="B36" s="786"/>
      <c r="C36" s="786"/>
      <c r="D36" s="786"/>
      <c r="E36" s="786"/>
      <c r="F36" s="786"/>
      <c r="G36" s="786"/>
      <c r="H36" s="786"/>
      <c r="I36" s="786"/>
      <c r="J36" s="787"/>
    </row>
    <row r="37" spans="1:15" ht="21" customHeight="1"/>
    <row r="38" spans="1:15" ht="14.25" customHeight="1">
      <c r="A38" s="243"/>
      <c r="B38" s="243"/>
      <c r="C38" s="243"/>
      <c r="D38" s="243"/>
      <c r="E38" s="243"/>
      <c r="F38" s="243"/>
      <c r="G38" s="243"/>
      <c r="O38" s="305"/>
    </row>
    <row r="39" spans="1:15" ht="10.5" customHeight="1">
      <c r="A39" s="243"/>
      <c r="B39" s="243"/>
      <c r="C39" s="243"/>
      <c r="D39" s="243"/>
      <c r="E39" s="243"/>
      <c r="F39" s="243"/>
      <c r="G39" s="243"/>
      <c r="O39" s="305"/>
    </row>
    <row r="40" spans="1:15" ht="10.5" customHeight="1">
      <c r="A40" s="243"/>
      <c r="B40" s="243"/>
      <c r="C40" s="243"/>
      <c r="D40" s="243"/>
      <c r="E40" s="243"/>
      <c r="F40" s="243"/>
      <c r="G40" s="243"/>
      <c r="O40" s="305"/>
    </row>
    <row r="41" spans="1:15" ht="10.5" customHeight="1">
      <c r="A41" s="243"/>
      <c r="B41" s="243"/>
      <c r="C41" s="243"/>
      <c r="D41" s="243"/>
      <c r="E41" s="243"/>
      <c r="F41" s="243"/>
      <c r="G41" s="243"/>
      <c r="O41" s="305"/>
    </row>
  </sheetData>
  <sheetProtection algorithmName="SHA-512" hashValue="rBUfDUvyqBodJa3AmYsR9k9EbUnEDJ9C47NJGxDrPwr/U796QC2RfxT6rN6xULH8kHNW5Hqkjdm1uXeiyjD1Hw==" saltValue="CusrtpxtsAeNzilhh27Itg==" spinCount="100000" sheet="1" objects="1" scenarios="1" selectLockedCells="1"/>
  <mergeCells count="23">
    <mergeCell ref="L24:N24"/>
    <mergeCell ref="A1:J1"/>
    <mergeCell ref="A32:G32"/>
    <mergeCell ref="A4:J4"/>
    <mergeCell ref="A36:J36"/>
    <mergeCell ref="A35:J35"/>
    <mergeCell ref="A27:G27"/>
    <mergeCell ref="A28:G28"/>
    <mergeCell ref="A29:G29"/>
    <mergeCell ref="A30:G30"/>
    <mergeCell ref="A31:G31"/>
    <mergeCell ref="H22:J22"/>
    <mergeCell ref="H20:J20"/>
    <mergeCell ref="A10:G10"/>
    <mergeCell ref="A11:G11"/>
    <mergeCell ref="A12:G12"/>
    <mergeCell ref="A22:E22"/>
    <mergeCell ref="A13:G13"/>
    <mergeCell ref="A14:G14"/>
    <mergeCell ref="A15:G15"/>
    <mergeCell ref="A16:G16"/>
    <mergeCell ref="A18:G18"/>
    <mergeCell ref="A17:G1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M36"/>
  <sheetViews>
    <sheetView showGridLines="0" topLeftCell="A16" workbookViewId="0">
      <selection activeCell="K31" sqref="K31"/>
    </sheetView>
  </sheetViews>
  <sheetFormatPr defaultColWidth="9.140625" defaultRowHeight="12.75"/>
  <cols>
    <col min="1" max="1" width="4.85546875" style="28" customWidth="1"/>
    <col min="2" max="6" width="6.28515625" style="28" customWidth="1"/>
    <col min="7" max="7" width="6.140625" style="28" customWidth="1"/>
    <col min="8" max="8" width="6.28515625" style="28" hidden="1" customWidth="1"/>
    <col min="9" max="12" width="12.7109375" style="28" customWidth="1"/>
    <col min="13" max="13" width="8.85546875" style="28" customWidth="1"/>
    <col min="14" max="16384" width="9.140625" style="28"/>
  </cols>
  <sheetData>
    <row r="1" spans="1:13" s="26" customFormat="1" ht="24" customHeight="1">
      <c r="A1" s="540" t="s">
        <v>69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79"/>
    </row>
    <row r="2" spans="1:13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3" ht="21" customHeight="1" thickBot="1">
      <c r="A3" s="27"/>
      <c r="B3" s="27"/>
      <c r="C3" s="27"/>
      <c r="D3" s="27"/>
      <c r="E3" s="27"/>
    </row>
    <row r="4" spans="1:13" s="34" customFormat="1" ht="30.75" customHeight="1" thickBot="1">
      <c r="A4" s="537" t="s">
        <v>251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M4" s="35"/>
    </row>
    <row r="5" spans="1:13" s="34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70"/>
      <c r="J5" s="70"/>
      <c r="K5" s="70"/>
      <c r="L5" s="70"/>
      <c r="M5" s="35"/>
    </row>
    <row r="6" spans="1:13" s="95" customFormat="1" ht="31.5" customHeight="1">
      <c r="A6" s="804" t="s">
        <v>252</v>
      </c>
      <c r="B6" s="805"/>
      <c r="C6" s="805"/>
      <c r="D6" s="805"/>
      <c r="E6" s="805"/>
      <c r="F6" s="805"/>
      <c r="G6" s="805"/>
      <c r="H6" s="805"/>
      <c r="I6" s="805"/>
      <c r="J6" s="805"/>
      <c r="K6" s="805"/>
      <c r="L6" s="806"/>
    </row>
    <row r="7" spans="1:13" s="34" customFormat="1" ht="60.75" customHeight="1">
      <c r="A7" s="796"/>
      <c r="B7" s="797"/>
      <c r="C7" s="797"/>
      <c r="D7" s="797"/>
      <c r="E7" s="797"/>
      <c r="F7" s="797"/>
      <c r="G7" s="797"/>
      <c r="H7" s="797"/>
      <c r="I7" s="797"/>
      <c r="J7" s="797"/>
      <c r="K7" s="797"/>
      <c r="L7" s="798"/>
      <c r="M7" s="35"/>
    </row>
    <row r="8" spans="1:13" s="34" customFormat="1" ht="24" customHeight="1">
      <c r="A8" s="799" t="s">
        <v>112</v>
      </c>
      <c r="B8" s="800"/>
      <c r="C8" s="800"/>
      <c r="D8" s="800"/>
      <c r="E8" s="800"/>
      <c r="F8" s="800"/>
      <c r="G8" s="800"/>
      <c r="H8" s="800"/>
      <c r="I8" s="801">
        <v>2015</v>
      </c>
      <c r="J8" s="801"/>
      <c r="K8" s="801">
        <v>2016</v>
      </c>
      <c r="L8" s="802"/>
      <c r="M8" s="35"/>
    </row>
    <row r="9" spans="1:13" s="34" customFormat="1" ht="30.75" customHeight="1">
      <c r="A9" s="799"/>
      <c r="B9" s="800"/>
      <c r="C9" s="800"/>
      <c r="D9" s="800"/>
      <c r="E9" s="800"/>
      <c r="F9" s="800"/>
      <c r="G9" s="800"/>
      <c r="H9" s="800"/>
      <c r="I9" s="19" t="s">
        <v>92</v>
      </c>
      <c r="J9" s="19" t="s">
        <v>90</v>
      </c>
      <c r="K9" s="19" t="s">
        <v>92</v>
      </c>
      <c r="L9" s="20" t="s">
        <v>90</v>
      </c>
      <c r="M9" s="35"/>
    </row>
    <row r="10" spans="1:13" s="34" customFormat="1" ht="15" customHeight="1">
      <c r="A10" s="803"/>
      <c r="B10" s="775"/>
      <c r="C10" s="775"/>
      <c r="D10" s="775"/>
      <c r="E10" s="775"/>
      <c r="F10" s="775"/>
      <c r="G10" s="775"/>
      <c r="H10" s="775"/>
      <c r="I10" s="142"/>
      <c r="J10" s="142"/>
      <c r="K10" s="149"/>
      <c r="L10" s="163"/>
      <c r="M10" s="35"/>
    </row>
    <row r="11" spans="1:13" s="34" customFormat="1" ht="15" customHeight="1">
      <c r="A11" s="803"/>
      <c r="B11" s="775"/>
      <c r="C11" s="775"/>
      <c r="D11" s="775"/>
      <c r="E11" s="775"/>
      <c r="F11" s="775"/>
      <c r="G11" s="775"/>
      <c r="H11" s="775"/>
      <c r="I11" s="142"/>
      <c r="J11" s="142"/>
      <c r="K11" s="149"/>
      <c r="L11" s="163"/>
      <c r="M11" s="35"/>
    </row>
    <row r="12" spans="1:13" s="34" customFormat="1" ht="15" customHeight="1">
      <c r="A12" s="803"/>
      <c r="B12" s="775"/>
      <c r="C12" s="775"/>
      <c r="D12" s="775"/>
      <c r="E12" s="775"/>
      <c r="F12" s="775"/>
      <c r="G12" s="775"/>
      <c r="H12" s="775"/>
      <c r="I12" s="142"/>
      <c r="J12" s="142"/>
      <c r="K12" s="149"/>
      <c r="L12" s="163"/>
      <c r="M12" s="35"/>
    </row>
    <row r="13" spans="1:13" s="34" customFormat="1" ht="15" customHeight="1">
      <c r="A13" s="803"/>
      <c r="B13" s="775"/>
      <c r="C13" s="775"/>
      <c r="D13" s="775"/>
      <c r="E13" s="775"/>
      <c r="F13" s="775"/>
      <c r="G13" s="775"/>
      <c r="H13" s="775"/>
      <c r="I13" s="142"/>
      <c r="J13" s="142"/>
      <c r="K13" s="149"/>
      <c r="L13" s="163"/>
      <c r="M13" s="35"/>
    </row>
    <row r="14" spans="1:13" s="34" customFormat="1" ht="15" customHeight="1">
      <c r="A14" s="803"/>
      <c r="B14" s="775"/>
      <c r="C14" s="775"/>
      <c r="D14" s="775"/>
      <c r="E14" s="775"/>
      <c r="F14" s="775"/>
      <c r="G14" s="775"/>
      <c r="H14" s="775"/>
      <c r="I14" s="142"/>
      <c r="J14" s="142"/>
      <c r="K14" s="149"/>
      <c r="L14" s="163"/>
      <c r="M14" s="35"/>
    </row>
    <row r="15" spans="1:13" s="34" customFormat="1" ht="15" customHeight="1">
      <c r="A15" s="803"/>
      <c r="B15" s="809"/>
      <c r="C15" s="809"/>
      <c r="D15" s="809"/>
      <c r="E15" s="809"/>
      <c r="F15" s="809"/>
      <c r="G15" s="809"/>
      <c r="H15" s="809"/>
      <c r="I15" s="142"/>
      <c r="J15" s="142"/>
      <c r="K15" s="149"/>
      <c r="L15" s="163"/>
      <c r="M15" s="35"/>
    </row>
    <row r="16" spans="1:13" s="34" customFormat="1" ht="15" customHeight="1">
      <c r="A16" s="803"/>
      <c r="B16" s="809"/>
      <c r="C16" s="809"/>
      <c r="D16" s="809"/>
      <c r="E16" s="809"/>
      <c r="F16" s="809"/>
      <c r="G16" s="809"/>
      <c r="H16" s="809"/>
      <c r="I16" s="142"/>
      <c r="J16" s="142"/>
      <c r="K16" s="149"/>
      <c r="L16" s="163"/>
      <c r="M16" s="35"/>
    </row>
    <row r="17" spans="1:13" s="34" customFormat="1" ht="15" customHeight="1">
      <c r="A17" s="803"/>
      <c r="B17" s="809"/>
      <c r="C17" s="809"/>
      <c r="D17" s="809"/>
      <c r="E17" s="809"/>
      <c r="F17" s="809"/>
      <c r="G17" s="809"/>
      <c r="H17" s="809"/>
      <c r="I17" s="142"/>
      <c r="J17" s="142"/>
      <c r="K17" s="149"/>
      <c r="L17" s="163"/>
      <c r="M17" s="35"/>
    </row>
    <row r="18" spans="1:13" s="34" customFormat="1" ht="15" customHeight="1">
      <c r="A18" s="803"/>
      <c r="B18" s="775"/>
      <c r="C18" s="775"/>
      <c r="D18" s="775"/>
      <c r="E18" s="775"/>
      <c r="F18" s="775"/>
      <c r="G18" s="775"/>
      <c r="H18" s="775"/>
      <c r="I18" s="142"/>
      <c r="J18" s="142"/>
      <c r="K18" s="149"/>
      <c r="L18" s="163"/>
      <c r="M18" s="35"/>
    </row>
    <row r="19" spans="1:13" s="34" customFormat="1" ht="15" customHeight="1" thickBot="1">
      <c r="A19" s="807"/>
      <c r="B19" s="808"/>
      <c r="C19" s="808"/>
      <c r="D19" s="808"/>
      <c r="E19" s="808"/>
      <c r="F19" s="808"/>
      <c r="G19" s="808"/>
      <c r="H19" s="808"/>
      <c r="I19" s="164"/>
      <c r="J19" s="164"/>
      <c r="K19" s="150"/>
      <c r="L19" s="159"/>
      <c r="M19" s="35"/>
    </row>
    <row r="20" spans="1:13" ht="15" customHeight="1">
      <c r="A20" s="27"/>
      <c r="B20" s="27"/>
      <c r="C20" s="27"/>
      <c r="D20" s="27"/>
    </row>
    <row r="21" spans="1:13" ht="15" customHeight="1">
      <c r="A21" s="27"/>
      <c r="B21" s="27"/>
      <c r="C21" s="27"/>
      <c r="D21" s="27"/>
    </row>
    <row r="22" spans="1:13" s="95" customFormat="1" ht="15.75" customHeight="1" thickBo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</row>
    <row r="23" spans="1:13" s="95" customFormat="1" ht="31.5" customHeight="1">
      <c r="A23" s="793" t="s">
        <v>253</v>
      </c>
      <c r="B23" s="794"/>
      <c r="C23" s="794"/>
      <c r="D23" s="794"/>
      <c r="E23" s="794"/>
      <c r="F23" s="794"/>
      <c r="G23" s="794"/>
      <c r="H23" s="794"/>
      <c r="I23" s="794"/>
      <c r="J23" s="794"/>
      <c r="K23" s="794"/>
      <c r="L23" s="795"/>
    </row>
    <row r="24" spans="1:13" s="34" customFormat="1" ht="60.75" customHeight="1">
      <c r="A24" s="796"/>
      <c r="B24" s="797"/>
      <c r="C24" s="797"/>
      <c r="D24" s="797"/>
      <c r="E24" s="797"/>
      <c r="F24" s="797"/>
      <c r="G24" s="797"/>
      <c r="H24" s="797"/>
      <c r="I24" s="797"/>
      <c r="J24" s="797"/>
      <c r="K24" s="797"/>
      <c r="L24" s="798"/>
      <c r="M24" s="35"/>
    </row>
    <row r="25" spans="1:13" s="34" customFormat="1" ht="19.5" customHeight="1">
      <c r="A25" s="799" t="s">
        <v>112</v>
      </c>
      <c r="B25" s="800"/>
      <c r="C25" s="800"/>
      <c r="D25" s="800"/>
      <c r="E25" s="800"/>
      <c r="F25" s="800"/>
      <c r="G25" s="800"/>
      <c r="H25" s="800"/>
      <c r="I25" s="801">
        <v>2015</v>
      </c>
      <c r="J25" s="801"/>
      <c r="K25" s="801">
        <v>2016</v>
      </c>
      <c r="L25" s="802"/>
      <c r="M25" s="35"/>
    </row>
    <row r="26" spans="1:13" s="34" customFormat="1" ht="28.5" customHeight="1">
      <c r="A26" s="799"/>
      <c r="B26" s="800"/>
      <c r="C26" s="800"/>
      <c r="D26" s="800"/>
      <c r="E26" s="800"/>
      <c r="F26" s="800"/>
      <c r="G26" s="800"/>
      <c r="H26" s="800"/>
      <c r="I26" s="257" t="s">
        <v>92</v>
      </c>
      <c r="J26" s="257" t="s">
        <v>90</v>
      </c>
      <c r="K26" s="257" t="s">
        <v>92</v>
      </c>
      <c r="L26" s="258" t="s">
        <v>90</v>
      </c>
      <c r="M26" s="35"/>
    </row>
    <row r="27" spans="1:13" s="34" customFormat="1" ht="15" customHeight="1">
      <c r="A27" s="803"/>
      <c r="B27" s="775"/>
      <c r="C27" s="775"/>
      <c r="D27" s="775"/>
      <c r="E27" s="775"/>
      <c r="F27" s="775"/>
      <c r="G27" s="775"/>
      <c r="H27" s="775"/>
      <c r="I27" s="251"/>
      <c r="J27" s="251"/>
      <c r="K27" s="253"/>
      <c r="L27" s="254"/>
      <c r="M27" s="35"/>
    </row>
    <row r="28" spans="1:13" s="34" customFormat="1" ht="15" customHeight="1">
      <c r="A28" s="803"/>
      <c r="B28" s="775"/>
      <c r="C28" s="775"/>
      <c r="D28" s="775"/>
      <c r="E28" s="775"/>
      <c r="F28" s="775"/>
      <c r="G28" s="775"/>
      <c r="H28" s="775"/>
      <c r="I28" s="251"/>
      <c r="J28" s="251"/>
      <c r="K28" s="253"/>
      <c r="L28" s="254"/>
      <c r="M28" s="35"/>
    </row>
    <row r="29" spans="1:13" s="34" customFormat="1" ht="15" customHeight="1">
      <c r="A29" s="803"/>
      <c r="B29" s="775"/>
      <c r="C29" s="775"/>
      <c r="D29" s="775"/>
      <c r="E29" s="775"/>
      <c r="F29" s="775"/>
      <c r="G29" s="775"/>
      <c r="H29" s="775"/>
      <c r="I29" s="251"/>
      <c r="J29" s="251"/>
      <c r="K29" s="253"/>
      <c r="L29" s="254"/>
      <c r="M29" s="35"/>
    </row>
    <row r="30" spans="1:13" s="34" customFormat="1" ht="15" customHeight="1">
      <c r="A30" s="803"/>
      <c r="B30" s="775"/>
      <c r="C30" s="775"/>
      <c r="D30" s="775"/>
      <c r="E30" s="775"/>
      <c r="F30" s="775"/>
      <c r="G30" s="775"/>
      <c r="H30" s="775"/>
      <c r="I30" s="251"/>
      <c r="J30" s="251"/>
      <c r="K30" s="253"/>
      <c r="L30" s="254"/>
      <c r="M30" s="35"/>
    </row>
    <row r="31" spans="1:13" s="34" customFormat="1" ht="15" customHeight="1">
      <c r="A31" s="803"/>
      <c r="B31" s="775"/>
      <c r="C31" s="775"/>
      <c r="D31" s="775"/>
      <c r="E31" s="775"/>
      <c r="F31" s="775"/>
      <c r="G31" s="775"/>
      <c r="H31" s="775"/>
      <c r="I31" s="251"/>
      <c r="J31" s="251"/>
      <c r="K31" s="253"/>
      <c r="L31" s="254"/>
      <c r="M31" s="35"/>
    </row>
    <row r="32" spans="1:13" s="34" customFormat="1" ht="15" customHeight="1">
      <c r="A32" s="803"/>
      <c r="B32" s="809"/>
      <c r="C32" s="809"/>
      <c r="D32" s="809"/>
      <c r="E32" s="809"/>
      <c r="F32" s="809"/>
      <c r="G32" s="809"/>
      <c r="H32" s="809"/>
      <c r="I32" s="251"/>
      <c r="J32" s="251"/>
      <c r="K32" s="253"/>
      <c r="L32" s="254"/>
      <c r="M32" s="35"/>
    </row>
    <row r="33" spans="1:13" s="34" customFormat="1" ht="15" customHeight="1">
      <c r="A33" s="803"/>
      <c r="B33" s="809"/>
      <c r="C33" s="809"/>
      <c r="D33" s="809"/>
      <c r="E33" s="809"/>
      <c r="F33" s="809"/>
      <c r="G33" s="809"/>
      <c r="H33" s="809"/>
      <c r="I33" s="251"/>
      <c r="J33" s="251"/>
      <c r="K33" s="253"/>
      <c r="L33" s="254"/>
      <c r="M33" s="35"/>
    </row>
    <row r="34" spans="1:13" ht="15" customHeight="1">
      <c r="A34" s="803"/>
      <c r="B34" s="809"/>
      <c r="C34" s="809"/>
      <c r="D34" s="809"/>
      <c r="E34" s="809"/>
      <c r="F34" s="809"/>
      <c r="G34" s="809"/>
      <c r="H34" s="809"/>
      <c r="I34" s="251"/>
      <c r="J34" s="251"/>
      <c r="K34" s="253"/>
      <c r="L34" s="254"/>
    </row>
    <row r="35" spans="1:13" ht="15" customHeight="1">
      <c r="A35" s="803"/>
      <c r="B35" s="775"/>
      <c r="C35" s="775"/>
      <c r="D35" s="775"/>
      <c r="E35" s="775"/>
      <c r="F35" s="775"/>
      <c r="G35" s="775"/>
      <c r="H35" s="775"/>
      <c r="I35" s="251"/>
      <c r="J35" s="251"/>
      <c r="K35" s="253"/>
      <c r="L35" s="254"/>
    </row>
    <row r="36" spans="1:13" ht="15" customHeight="1" thickBot="1">
      <c r="A36" s="807"/>
      <c r="B36" s="808"/>
      <c r="C36" s="808"/>
      <c r="D36" s="808"/>
      <c r="E36" s="808"/>
      <c r="F36" s="808"/>
      <c r="G36" s="808"/>
      <c r="H36" s="808"/>
      <c r="I36" s="252"/>
      <c r="J36" s="252"/>
      <c r="K36" s="255"/>
      <c r="L36" s="256"/>
    </row>
  </sheetData>
  <sheetProtection algorithmName="SHA-512" hashValue="tdSut6wNaU6K6etZtTa6bpx1fiXvsmieLHtTvCRBeakL+PA9h0bqB9/lRVqs6LNJiooGKVLIHJrY/t9h7sshKQ==" saltValue="WukKKYmY0f938VSmeJPTqw==" spinCount="100000" sheet="1" objects="1" scenarios="1" selectLockedCells="1"/>
  <mergeCells count="32">
    <mergeCell ref="A32:H32"/>
    <mergeCell ref="A33:H33"/>
    <mergeCell ref="A34:H34"/>
    <mergeCell ref="A35:H35"/>
    <mergeCell ref="A36:H36"/>
    <mergeCell ref="A27:H27"/>
    <mergeCell ref="A28:H28"/>
    <mergeCell ref="A29:H29"/>
    <mergeCell ref="A30:H30"/>
    <mergeCell ref="A31:H31"/>
    <mergeCell ref="A19:H19"/>
    <mergeCell ref="A13:H13"/>
    <mergeCell ref="A14:H14"/>
    <mergeCell ref="A15:H15"/>
    <mergeCell ref="A16:H16"/>
    <mergeCell ref="A17:H17"/>
    <mergeCell ref="A18:H18"/>
    <mergeCell ref="A10:H10"/>
    <mergeCell ref="A11:H11"/>
    <mergeCell ref="A12:H12"/>
    <mergeCell ref="A8:H9"/>
    <mergeCell ref="A1:L1"/>
    <mergeCell ref="A4:L4"/>
    <mergeCell ref="I8:J8"/>
    <mergeCell ref="K8:L8"/>
    <mergeCell ref="A6:L6"/>
    <mergeCell ref="A7:L7"/>
    <mergeCell ref="A23:L23"/>
    <mergeCell ref="A24:L24"/>
    <mergeCell ref="A25:H26"/>
    <mergeCell ref="I25:J25"/>
    <mergeCell ref="K25:L2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U55"/>
  <sheetViews>
    <sheetView showGridLines="0" topLeftCell="A37" workbookViewId="0">
      <selection activeCell="M41" sqref="M41"/>
    </sheetView>
  </sheetViews>
  <sheetFormatPr defaultColWidth="9.140625" defaultRowHeight="12.75"/>
  <cols>
    <col min="1" max="1" width="2.7109375" style="28" customWidth="1"/>
    <col min="2" max="9" width="7.28515625" style="28" customWidth="1"/>
    <col min="10" max="10" width="5" style="28" customWidth="1"/>
    <col min="11" max="11" width="6.7109375" style="28" customWidth="1"/>
    <col min="12" max="17" width="12.7109375" style="28" customWidth="1"/>
    <col min="18" max="16384" width="9.140625" style="28"/>
  </cols>
  <sheetData>
    <row r="1" spans="1:18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</row>
    <row r="2" spans="1:18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8" ht="21" customHeight="1">
      <c r="A3" s="27"/>
      <c r="B3" s="27"/>
      <c r="C3" s="27"/>
      <c r="D3" s="27"/>
      <c r="E3" s="27"/>
    </row>
    <row r="4" spans="1:18" s="34" customFormat="1" ht="12.75" customHeight="1" thickBot="1">
      <c r="A4" s="272"/>
      <c r="B4" s="273"/>
      <c r="C4" s="273"/>
      <c r="D4" s="273"/>
      <c r="E4" s="274"/>
      <c r="F4" s="274"/>
      <c r="G4" s="274"/>
      <c r="H4" s="274"/>
      <c r="I4" s="274"/>
      <c r="J4" s="199"/>
      <c r="K4" s="199"/>
      <c r="L4" s="199"/>
      <c r="M4" s="199"/>
      <c r="N4" s="199"/>
      <c r="O4" s="199"/>
      <c r="P4" s="199"/>
      <c r="Q4" s="199"/>
    </row>
    <row r="5" spans="1:18" s="34" customFormat="1" ht="30.75" customHeight="1" thickBot="1">
      <c r="A5" s="537" t="s">
        <v>300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9"/>
      <c r="R5" s="35"/>
    </row>
    <row r="6" spans="1:18" s="72" customFormat="1" ht="15.75" customHeight="1" thickBo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75"/>
      <c r="O6" s="71"/>
      <c r="P6" s="71"/>
      <c r="Q6" s="71"/>
    </row>
    <row r="7" spans="1:18" s="72" customFormat="1" ht="21.75" customHeight="1" thickBot="1">
      <c r="A7" s="69"/>
      <c r="B7" s="69"/>
      <c r="C7" s="69"/>
      <c r="D7" s="69"/>
      <c r="E7" s="69"/>
      <c r="F7" s="69"/>
      <c r="G7" s="69"/>
      <c r="H7" s="69"/>
      <c r="I7" s="69"/>
      <c r="J7" s="70"/>
      <c r="K7" s="70"/>
      <c r="L7" s="821">
        <v>2016</v>
      </c>
      <c r="M7" s="822"/>
      <c r="N7" s="822"/>
      <c r="O7" s="822"/>
      <c r="P7" s="822"/>
      <c r="Q7" s="823"/>
      <c r="R7" s="87"/>
    </row>
    <row r="8" spans="1:18" s="73" customFormat="1" ht="9.75" customHeight="1" thickBot="1">
      <c r="A8" s="268"/>
      <c r="B8" s="268"/>
      <c r="C8" s="268"/>
      <c r="D8" s="268"/>
      <c r="E8" s="268"/>
      <c r="F8" s="268"/>
      <c r="G8" s="268"/>
      <c r="H8" s="268"/>
      <c r="I8" s="268"/>
      <c r="J8" s="70"/>
      <c r="K8" s="70"/>
      <c r="L8" s="828"/>
      <c r="M8" s="828"/>
      <c r="N8" s="828"/>
      <c r="O8" s="828"/>
    </row>
    <row r="9" spans="1:18" s="73" customFormat="1" ht="20.25" customHeight="1" thickBot="1">
      <c r="A9" s="268"/>
      <c r="B9" s="268"/>
      <c r="C9" s="268"/>
      <c r="D9" s="268"/>
      <c r="E9" s="268"/>
      <c r="F9" s="268"/>
      <c r="G9" s="268"/>
      <c r="H9" s="268"/>
      <c r="I9" s="268"/>
      <c r="J9" s="70"/>
      <c r="K9" s="70"/>
      <c r="L9" s="825" t="s">
        <v>171</v>
      </c>
      <c r="M9" s="826"/>
      <c r="N9" s="827" t="s">
        <v>172</v>
      </c>
      <c r="O9" s="826"/>
      <c r="P9" s="819" t="s">
        <v>27</v>
      </c>
      <c r="Q9" s="820"/>
    </row>
    <row r="10" spans="1:18" s="73" customFormat="1" ht="12" customHeight="1" thickBot="1">
      <c r="A10" s="268"/>
      <c r="B10" s="268"/>
      <c r="C10" s="268"/>
      <c r="D10" s="268"/>
      <c r="E10" s="268"/>
      <c r="F10" s="268"/>
      <c r="G10" s="268"/>
      <c r="H10" s="268"/>
      <c r="I10" s="268"/>
      <c r="J10" s="70"/>
      <c r="K10" s="70"/>
      <c r="L10" s="828"/>
      <c r="M10" s="828"/>
      <c r="N10" s="828"/>
      <c r="O10" s="828"/>
    </row>
    <row r="11" spans="1:18" ht="31.5" customHeight="1" thickBot="1">
      <c r="A11" s="813"/>
      <c r="B11" s="814"/>
      <c r="C11" s="814"/>
      <c r="D11" s="814"/>
      <c r="E11" s="815"/>
      <c r="F11" s="83"/>
      <c r="G11" s="83"/>
      <c r="H11" s="83"/>
      <c r="I11" s="270"/>
      <c r="J11" s="114"/>
      <c r="K11" s="271"/>
      <c r="L11" s="422" t="s">
        <v>245</v>
      </c>
      <c r="M11" s="81" t="s">
        <v>79</v>
      </c>
      <c r="N11" s="81" t="s">
        <v>246</v>
      </c>
      <c r="O11" s="81" t="s">
        <v>79</v>
      </c>
      <c r="P11" s="81" t="s">
        <v>246</v>
      </c>
      <c r="Q11" s="306" t="s">
        <v>79</v>
      </c>
    </row>
    <row r="12" spans="1:18" ht="19.5" customHeight="1" thickBot="1">
      <c r="A12" s="824" t="s">
        <v>239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427"/>
      <c r="M12" s="427"/>
      <c r="N12" s="427"/>
      <c r="O12" s="427"/>
      <c r="P12" s="427"/>
      <c r="Q12" s="427"/>
    </row>
    <row r="13" spans="1:18" ht="15" customHeight="1">
      <c r="A13" s="831" t="s">
        <v>143</v>
      </c>
      <c r="B13" s="832"/>
      <c r="C13" s="832"/>
      <c r="D13" s="832"/>
      <c r="E13" s="832"/>
      <c r="F13" s="832"/>
      <c r="G13" s="832"/>
      <c r="H13" s="832"/>
      <c r="I13" s="832"/>
      <c r="J13" s="832"/>
      <c r="K13" s="832"/>
      <c r="L13" s="13"/>
      <c r="M13" s="13"/>
      <c r="N13" s="13"/>
      <c r="O13" s="13"/>
      <c r="P13" s="440">
        <f>L13+N13</f>
        <v>0</v>
      </c>
      <c r="Q13" s="441">
        <f>M13+O13</f>
        <v>0</v>
      </c>
    </row>
    <row r="14" spans="1:18" ht="15" customHeight="1">
      <c r="A14" s="833" t="s">
        <v>144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216"/>
      <c r="M14" s="216"/>
      <c r="N14" s="216"/>
      <c r="O14" s="216"/>
      <c r="P14" s="237">
        <f t="shared" ref="P14:P21" si="0">L14+N14</f>
        <v>0</v>
      </c>
      <c r="Q14" s="319">
        <f t="shared" ref="Q14:Q21" si="1">M14+O14</f>
        <v>0</v>
      </c>
    </row>
    <row r="15" spans="1:18" ht="15" customHeight="1">
      <c r="A15" s="833" t="s">
        <v>145</v>
      </c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216"/>
      <c r="M15" s="216"/>
      <c r="N15" s="216"/>
      <c r="O15" s="216"/>
      <c r="P15" s="237">
        <f t="shared" si="0"/>
        <v>0</v>
      </c>
      <c r="Q15" s="319">
        <f t="shared" si="1"/>
        <v>0</v>
      </c>
    </row>
    <row r="16" spans="1:18" ht="15" customHeight="1">
      <c r="A16" s="833" t="s">
        <v>146</v>
      </c>
      <c r="B16" s="834"/>
      <c r="C16" s="834"/>
      <c r="D16" s="834"/>
      <c r="E16" s="834"/>
      <c r="F16" s="834"/>
      <c r="G16" s="834"/>
      <c r="H16" s="834"/>
      <c r="I16" s="834"/>
      <c r="J16" s="834"/>
      <c r="K16" s="834"/>
      <c r="L16" s="216"/>
      <c r="M16" s="216"/>
      <c r="N16" s="216"/>
      <c r="O16" s="216"/>
      <c r="P16" s="237">
        <f t="shared" si="0"/>
        <v>0</v>
      </c>
      <c r="Q16" s="319">
        <f t="shared" si="1"/>
        <v>0</v>
      </c>
    </row>
    <row r="17" spans="1:21" ht="15" customHeight="1">
      <c r="A17" s="829" t="s">
        <v>50</v>
      </c>
      <c r="B17" s="830"/>
      <c r="C17" s="830"/>
      <c r="D17" s="830"/>
      <c r="E17" s="830"/>
      <c r="F17" s="830"/>
      <c r="G17" s="830"/>
      <c r="H17" s="830"/>
      <c r="I17" s="830"/>
      <c r="J17" s="830"/>
      <c r="K17" s="830"/>
      <c r="L17" s="216"/>
      <c r="M17" s="216"/>
      <c r="N17" s="216"/>
      <c r="O17" s="216"/>
      <c r="P17" s="237">
        <f t="shared" si="0"/>
        <v>0</v>
      </c>
      <c r="Q17" s="319">
        <f t="shared" si="1"/>
        <v>0</v>
      </c>
    </row>
    <row r="18" spans="1:21" ht="15" customHeight="1">
      <c r="A18" s="829" t="s">
        <v>51</v>
      </c>
      <c r="B18" s="830"/>
      <c r="C18" s="830"/>
      <c r="D18" s="830"/>
      <c r="E18" s="830"/>
      <c r="F18" s="830"/>
      <c r="G18" s="830"/>
      <c r="H18" s="830"/>
      <c r="I18" s="830"/>
      <c r="J18" s="830"/>
      <c r="K18" s="830"/>
      <c r="L18" s="216"/>
      <c r="M18" s="216"/>
      <c r="N18" s="216"/>
      <c r="O18" s="216"/>
      <c r="P18" s="237">
        <f t="shared" si="0"/>
        <v>0</v>
      </c>
      <c r="Q18" s="319">
        <f t="shared" si="1"/>
        <v>0</v>
      </c>
    </row>
    <row r="19" spans="1:21" ht="15" customHeight="1">
      <c r="A19" s="829" t="s">
        <v>52</v>
      </c>
      <c r="B19" s="830"/>
      <c r="C19" s="830"/>
      <c r="D19" s="830"/>
      <c r="E19" s="830"/>
      <c r="F19" s="830"/>
      <c r="G19" s="830"/>
      <c r="H19" s="830"/>
      <c r="I19" s="830"/>
      <c r="J19" s="830"/>
      <c r="K19" s="830"/>
      <c r="L19" s="216"/>
      <c r="M19" s="216"/>
      <c r="N19" s="216"/>
      <c r="O19" s="216"/>
      <c r="P19" s="237">
        <f t="shared" si="0"/>
        <v>0</v>
      </c>
      <c r="Q19" s="319">
        <f t="shared" si="1"/>
        <v>0</v>
      </c>
    </row>
    <row r="20" spans="1:21" ht="15" customHeight="1">
      <c r="A20" s="829" t="s">
        <v>53</v>
      </c>
      <c r="B20" s="830"/>
      <c r="C20" s="830"/>
      <c r="D20" s="830"/>
      <c r="E20" s="830"/>
      <c r="F20" s="830"/>
      <c r="G20" s="830"/>
      <c r="H20" s="830"/>
      <c r="I20" s="830"/>
      <c r="J20" s="830"/>
      <c r="K20" s="830"/>
      <c r="L20" s="216"/>
      <c r="M20" s="216"/>
      <c r="N20" s="216"/>
      <c r="O20" s="216"/>
      <c r="P20" s="237">
        <f t="shared" si="0"/>
        <v>0</v>
      </c>
      <c r="Q20" s="319">
        <f t="shared" si="1"/>
        <v>0</v>
      </c>
    </row>
    <row r="21" spans="1:21" ht="15" customHeight="1" thickBot="1">
      <c r="A21" s="763" t="s">
        <v>247</v>
      </c>
      <c r="B21" s="764"/>
      <c r="C21" s="764"/>
      <c r="D21" s="764"/>
      <c r="E21" s="764"/>
      <c r="F21" s="764"/>
      <c r="G21" s="764"/>
      <c r="H21" s="764"/>
      <c r="I21" s="764"/>
      <c r="J21" s="764"/>
      <c r="K21" s="764"/>
      <c r="L21" s="432">
        <f>L13+L14+L15+L16+L17+L18+L19+L20</f>
        <v>0</v>
      </c>
      <c r="M21" s="432">
        <f>M13+M14+M15+M16+M17+M18+M19+M20</f>
        <v>0</v>
      </c>
      <c r="N21" s="432">
        <f>N13+N14+N15+N16+N17+N18+N19+N20</f>
        <v>0</v>
      </c>
      <c r="O21" s="432">
        <f>O13+O14+O15+O16+O17+O18+O19+O20</f>
        <v>0</v>
      </c>
      <c r="P21" s="432">
        <f t="shared" si="0"/>
        <v>0</v>
      </c>
      <c r="Q21" s="433">
        <f t="shared" si="1"/>
        <v>0</v>
      </c>
    </row>
    <row r="22" spans="1:21" ht="13.5" customHeight="1" thickBot="1"/>
    <row r="23" spans="1:21" ht="27.75" customHeight="1" thickBot="1">
      <c r="M23" s="276" t="s">
        <v>233</v>
      </c>
      <c r="N23" s="428" t="s">
        <v>234</v>
      </c>
      <c r="O23" s="404" t="s">
        <v>27</v>
      </c>
      <c r="S23" s="692" t="s">
        <v>184</v>
      </c>
      <c r="T23" s="692"/>
      <c r="U23" s="692"/>
    </row>
    <row r="24" spans="1:21" ht="12" customHeight="1" thickBot="1">
      <c r="A24" s="69"/>
      <c r="B24" s="69"/>
      <c r="C24" s="69"/>
      <c r="D24" s="69"/>
      <c r="E24" s="69"/>
      <c r="F24" s="69"/>
      <c r="G24" s="69"/>
      <c r="H24" s="69"/>
      <c r="I24" s="69"/>
      <c r="J24" s="88"/>
      <c r="M24" s="810"/>
      <c r="N24" s="810"/>
    </row>
    <row r="25" spans="1:21" ht="25.5" customHeight="1" thickBot="1">
      <c r="A25" s="813"/>
      <c r="B25" s="814"/>
      <c r="C25" s="814"/>
      <c r="D25" s="814"/>
      <c r="E25" s="815"/>
      <c r="F25" s="83"/>
      <c r="G25" s="83"/>
      <c r="H25" s="83"/>
      <c r="I25" s="113"/>
      <c r="J25" s="114"/>
      <c r="K25" s="127"/>
      <c r="M25" s="789" t="s">
        <v>245</v>
      </c>
      <c r="N25" s="790"/>
      <c r="O25" s="791"/>
    </row>
    <row r="26" spans="1:21" ht="15" customHeight="1" thickBot="1">
      <c r="A26" s="811" t="s">
        <v>240</v>
      </c>
      <c r="B26" s="641"/>
      <c r="C26" s="641"/>
      <c r="D26" s="641"/>
      <c r="E26" s="641"/>
      <c r="F26" s="641"/>
      <c r="G26" s="641"/>
      <c r="H26" s="641"/>
      <c r="I26" s="641"/>
      <c r="J26" s="641"/>
      <c r="K26" s="641"/>
      <c r="L26" s="641"/>
      <c r="M26" s="429"/>
      <c r="N26" s="429"/>
      <c r="O26" s="429"/>
    </row>
    <row r="27" spans="1:21" ht="15" customHeight="1">
      <c r="A27" s="547" t="s">
        <v>49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13"/>
      <c r="N27" s="13"/>
      <c r="O27" s="441">
        <f>M27+N27</f>
        <v>0</v>
      </c>
    </row>
    <row r="28" spans="1:21" ht="15" customHeight="1">
      <c r="A28" s="518" t="s">
        <v>96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216"/>
      <c r="N28" s="216"/>
      <c r="O28" s="319">
        <f t="shared" ref="O28:O31" si="2">M28+N28</f>
        <v>0</v>
      </c>
    </row>
    <row r="29" spans="1:21" s="127" customFormat="1" ht="15" customHeight="1">
      <c r="A29" s="518" t="s">
        <v>122</v>
      </c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216"/>
      <c r="N29" s="216"/>
      <c r="O29" s="319">
        <f t="shared" si="2"/>
        <v>0</v>
      </c>
    </row>
    <row r="30" spans="1:21" ht="15" customHeight="1">
      <c r="A30" s="518" t="s">
        <v>232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216"/>
      <c r="N30" s="216"/>
      <c r="O30" s="319">
        <f t="shared" si="2"/>
        <v>0</v>
      </c>
    </row>
    <row r="31" spans="1:21" ht="15" customHeight="1" thickBot="1">
      <c r="A31" s="567" t="s">
        <v>97</v>
      </c>
      <c r="B31" s="812"/>
      <c r="C31" s="812"/>
      <c r="D31" s="812"/>
      <c r="E31" s="812"/>
      <c r="F31" s="812"/>
      <c r="G31" s="812"/>
      <c r="H31" s="812"/>
      <c r="I31" s="812"/>
      <c r="J31" s="812"/>
      <c r="K31" s="812"/>
      <c r="L31" s="812"/>
      <c r="M31" s="198"/>
      <c r="N31" s="198"/>
      <c r="O31" s="433">
        <f t="shared" si="2"/>
        <v>0</v>
      </c>
      <c r="P31" s="65"/>
      <c r="S31" s="219" t="str">
        <f>IF(SUM(M27:M31)-L21=0,"0","errore")</f>
        <v>0</v>
      </c>
      <c r="T31" s="219" t="str">
        <f>IF(SUM(N27:N31)-N21=0,"0","errore")</f>
        <v>0</v>
      </c>
      <c r="U31" s="395" t="str">
        <f>IF(SUM(O27:O31)-P21=0,"0","errore")</f>
        <v>0</v>
      </c>
    </row>
    <row r="32" spans="1:21" ht="9.75" customHeight="1"/>
    <row r="33" spans="1:21" ht="15" customHeight="1" thickBot="1">
      <c r="A33" s="737" t="s">
        <v>98</v>
      </c>
      <c r="B33" s="737"/>
      <c r="C33" s="737"/>
      <c r="D33" s="737"/>
      <c r="E33" s="737"/>
      <c r="F33" s="737"/>
      <c r="G33" s="737"/>
      <c r="H33" s="737"/>
      <c r="I33" s="737"/>
      <c r="J33" s="737"/>
      <c r="K33" s="737"/>
      <c r="L33" s="737"/>
      <c r="M33" s="737"/>
      <c r="N33" s="737"/>
      <c r="O33" s="737"/>
    </row>
    <row r="34" spans="1:21" ht="60.75" customHeight="1" thickBot="1">
      <c r="A34" s="816"/>
      <c r="B34" s="817"/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8"/>
    </row>
    <row r="35" spans="1:21" ht="15" customHeight="1" thickBot="1"/>
    <row r="36" spans="1:21" ht="27.75" customHeight="1" thickBot="1">
      <c r="M36" s="276" t="s">
        <v>233</v>
      </c>
      <c r="N36" s="428" t="s">
        <v>234</v>
      </c>
      <c r="O36" s="404" t="s">
        <v>27</v>
      </c>
    </row>
    <row r="37" spans="1:21" ht="12" customHeight="1" thickBot="1">
      <c r="A37" s="268"/>
      <c r="B37" s="268"/>
      <c r="C37" s="268"/>
      <c r="D37" s="268"/>
      <c r="E37" s="268"/>
      <c r="F37" s="268"/>
      <c r="G37" s="268"/>
      <c r="H37" s="268"/>
      <c r="I37" s="268"/>
      <c r="J37" s="88"/>
      <c r="M37" s="810"/>
      <c r="N37" s="810"/>
    </row>
    <row r="38" spans="1:21" ht="25.5" customHeight="1" thickBot="1">
      <c r="A38" s="813"/>
      <c r="B38" s="814"/>
      <c r="C38" s="814"/>
      <c r="D38" s="814"/>
      <c r="E38" s="815"/>
      <c r="F38" s="83"/>
      <c r="G38" s="83"/>
      <c r="H38" s="83"/>
      <c r="I38" s="270"/>
      <c r="J38" s="114"/>
      <c r="K38" s="127"/>
      <c r="M38" s="789" t="s">
        <v>246</v>
      </c>
      <c r="N38" s="790"/>
      <c r="O38" s="791"/>
    </row>
    <row r="39" spans="1:21" ht="15" customHeight="1" thickBot="1">
      <c r="A39" s="811" t="s">
        <v>241</v>
      </c>
      <c r="B39" s="641"/>
      <c r="C39" s="641"/>
      <c r="D39" s="641"/>
      <c r="E39" s="641"/>
      <c r="F39" s="641"/>
      <c r="G39" s="641"/>
      <c r="H39" s="641"/>
      <c r="I39" s="641"/>
      <c r="J39" s="641"/>
      <c r="K39" s="641"/>
      <c r="L39" s="641"/>
      <c r="M39" s="429"/>
      <c r="N39" s="429"/>
      <c r="O39" s="429"/>
    </row>
    <row r="40" spans="1:21" ht="15" customHeight="1">
      <c r="A40" s="547" t="s">
        <v>82</v>
      </c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13"/>
      <c r="N40" s="13"/>
      <c r="O40" s="441">
        <f>M40+N40</f>
        <v>0</v>
      </c>
    </row>
    <row r="41" spans="1:21" ht="15" customHeight="1" thickBot="1">
      <c r="A41" s="567" t="s">
        <v>83</v>
      </c>
      <c r="B41" s="812"/>
      <c r="C41" s="812"/>
      <c r="D41" s="812"/>
      <c r="E41" s="812"/>
      <c r="F41" s="812"/>
      <c r="G41" s="812"/>
      <c r="H41" s="812"/>
      <c r="I41" s="812"/>
      <c r="J41" s="812"/>
      <c r="K41" s="812"/>
      <c r="L41" s="812"/>
      <c r="M41" s="198"/>
      <c r="N41" s="198"/>
      <c r="O41" s="433">
        <f>M41+N41</f>
        <v>0</v>
      </c>
      <c r="S41" s="219" t="str">
        <f>IF(M40+M41-L21=0,"0","errore")</f>
        <v>0</v>
      </c>
      <c r="T41" s="219" t="str">
        <f>IF(N40+N41-N21=0,"0","errore")</f>
        <v>0</v>
      </c>
      <c r="U41" s="395" t="str">
        <f>IF(O40+O41-P21=0,"0","errore")</f>
        <v>0</v>
      </c>
    </row>
    <row r="42" spans="1:21" ht="27.75" customHeight="1" thickBo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21" ht="27.75" customHeight="1" thickBot="1">
      <c r="M43" s="276" t="s">
        <v>233</v>
      </c>
      <c r="N43" s="428" t="s">
        <v>234</v>
      </c>
      <c r="O43" s="404" t="s">
        <v>27</v>
      </c>
    </row>
    <row r="44" spans="1:21" ht="15.75" thickBot="1">
      <c r="A44" s="268"/>
      <c r="B44" s="268"/>
      <c r="C44" s="268"/>
      <c r="D44" s="268"/>
      <c r="E44" s="268"/>
      <c r="F44" s="268"/>
      <c r="G44" s="268"/>
      <c r="H44" s="268"/>
      <c r="I44" s="268"/>
      <c r="J44" s="88"/>
      <c r="M44" s="810"/>
      <c r="N44" s="810"/>
    </row>
    <row r="45" spans="1:21" ht="25.5" customHeight="1" thickBot="1">
      <c r="A45" s="813"/>
      <c r="B45" s="814"/>
      <c r="C45" s="814"/>
      <c r="D45" s="814"/>
      <c r="E45" s="815"/>
      <c r="F45" s="83"/>
      <c r="G45" s="83"/>
      <c r="H45" s="83"/>
      <c r="I45" s="270"/>
      <c r="J45" s="114"/>
      <c r="K45" s="127"/>
      <c r="M45" s="789" t="s">
        <v>245</v>
      </c>
      <c r="N45" s="790"/>
      <c r="O45" s="791"/>
    </row>
    <row r="46" spans="1:21" ht="15.75" customHeight="1" thickBot="1">
      <c r="A46" s="811" t="s">
        <v>242</v>
      </c>
      <c r="B46" s="641"/>
      <c r="C46" s="641"/>
      <c r="D46" s="641"/>
      <c r="E46" s="641"/>
      <c r="F46" s="641"/>
      <c r="G46" s="641"/>
      <c r="H46" s="641"/>
      <c r="I46" s="641"/>
      <c r="J46" s="641"/>
      <c r="K46" s="641"/>
      <c r="L46" s="641"/>
      <c r="M46" s="429"/>
      <c r="N46" s="429"/>
      <c r="O46" s="429"/>
    </row>
    <row r="47" spans="1:21" ht="15" customHeight="1">
      <c r="A47" s="547" t="s">
        <v>235</v>
      </c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13"/>
      <c r="N47" s="13"/>
      <c r="O47" s="441">
        <f>M47+N47</f>
        <v>0</v>
      </c>
    </row>
    <row r="48" spans="1:21" ht="15" customHeight="1" thickBot="1">
      <c r="A48" s="567" t="s">
        <v>236</v>
      </c>
      <c r="B48" s="812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198"/>
      <c r="N48" s="198"/>
      <c r="O48" s="433">
        <f>M48+N48</f>
        <v>0</v>
      </c>
      <c r="S48" s="219" t="str">
        <f>IF(M47+M48-L21=0,"0","erroe")</f>
        <v>0</v>
      </c>
      <c r="T48" s="219" t="str">
        <f>IF(N47+N48-N21=0,"0","errore")</f>
        <v>0</v>
      </c>
      <c r="U48" s="395" t="str">
        <f>IF(O47+O48-P21=0,"0","errore")</f>
        <v>0</v>
      </c>
    </row>
    <row r="49" spans="1:15" ht="27" customHeight="1" thickBot="1"/>
    <row r="50" spans="1:15" ht="27.75" customHeight="1" thickBot="1">
      <c r="M50" s="276" t="s">
        <v>233</v>
      </c>
      <c r="N50" s="428" t="s">
        <v>234</v>
      </c>
      <c r="O50" s="404" t="s">
        <v>27</v>
      </c>
    </row>
    <row r="51" spans="1:15" ht="15.75" thickBot="1">
      <c r="A51" s="268"/>
      <c r="B51" s="268"/>
      <c r="C51" s="268"/>
      <c r="D51" s="268"/>
      <c r="E51" s="268"/>
      <c r="F51" s="268"/>
      <c r="G51" s="268"/>
      <c r="H51" s="268"/>
      <c r="I51" s="268"/>
      <c r="J51" s="88"/>
      <c r="M51" s="810"/>
      <c r="N51" s="810"/>
    </row>
    <row r="52" spans="1:15" ht="26.25" customHeight="1" thickBot="1">
      <c r="A52" s="813"/>
      <c r="B52" s="814"/>
      <c r="C52" s="814"/>
      <c r="D52" s="814"/>
      <c r="E52" s="815"/>
      <c r="F52" s="83"/>
      <c r="G52" s="83"/>
      <c r="H52" s="83"/>
      <c r="I52" s="270"/>
      <c r="J52" s="114"/>
      <c r="K52" s="127"/>
      <c r="M52" s="789" t="s">
        <v>79</v>
      </c>
      <c r="N52" s="790"/>
      <c r="O52" s="791"/>
    </row>
    <row r="53" spans="1:15" ht="15.75" customHeight="1" thickBot="1">
      <c r="A53" s="811" t="s">
        <v>278</v>
      </c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/>
      <c r="M53" s="429"/>
      <c r="N53" s="429"/>
      <c r="O53" s="429"/>
    </row>
    <row r="54" spans="1:15" ht="15" customHeight="1">
      <c r="A54" s="547" t="s">
        <v>243</v>
      </c>
      <c r="B54" s="548"/>
      <c r="C54" s="548"/>
      <c r="D54" s="548"/>
      <c r="E54" s="548"/>
      <c r="F54" s="548"/>
      <c r="G54" s="548"/>
      <c r="H54" s="548"/>
      <c r="I54" s="548"/>
      <c r="J54" s="548"/>
      <c r="K54" s="548"/>
      <c r="L54" s="548"/>
      <c r="M54" s="13"/>
      <c r="N54" s="13"/>
      <c r="O54" s="441">
        <f>M54+N54</f>
        <v>0</v>
      </c>
    </row>
    <row r="55" spans="1:15" ht="15" customHeight="1" thickBot="1">
      <c r="A55" s="567" t="s">
        <v>244</v>
      </c>
      <c r="B55" s="812"/>
      <c r="C55" s="812"/>
      <c r="D55" s="812"/>
      <c r="E55" s="812"/>
      <c r="F55" s="812"/>
      <c r="G55" s="812"/>
      <c r="H55" s="812"/>
      <c r="I55" s="812"/>
      <c r="J55" s="812"/>
      <c r="K55" s="812"/>
      <c r="L55" s="812"/>
      <c r="M55" s="198"/>
      <c r="N55" s="198"/>
      <c r="O55" s="433">
        <f>M55+N55</f>
        <v>0</v>
      </c>
    </row>
  </sheetData>
  <sheetProtection algorithmName="SHA-512" hashValue="+puo5kM7lbvLcW+tX/lvnbdGecQI5kKzWjYJXyV9U0wg8NyxBqbTXkTNs1fNkDxaHs9Cbiczls/6nemBK0i0kA==" saltValue="twxNBX9o9lOOOyihZE8mOw==" spinCount="100000" sheet="1" objects="1" scenarios="1" selectLockedCells="1"/>
  <mergeCells count="49">
    <mergeCell ref="A13:K13"/>
    <mergeCell ref="A18:K18"/>
    <mergeCell ref="A17:K17"/>
    <mergeCell ref="A14:K14"/>
    <mergeCell ref="A15:K15"/>
    <mergeCell ref="A16:K16"/>
    <mergeCell ref="S23:U23"/>
    <mergeCell ref="M25:O25"/>
    <mergeCell ref="A20:K20"/>
    <mergeCell ref="A19:K19"/>
    <mergeCell ref="A25:E25"/>
    <mergeCell ref="A21:K21"/>
    <mergeCell ref="A54:L54"/>
    <mergeCell ref="A55:L55"/>
    <mergeCell ref="A45:E45"/>
    <mergeCell ref="A47:L47"/>
    <mergeCell ref="A48:L48"/>
    <mergeCell ref="A52:E52"/>
    <mergeCell ref="A53:L53"/>
    <mergeCell ref="A46:L46"/>
    <mergeCell ref="A1:Q1"/>
    <mergeCell ref="P9:Q9"/>
    <mergeCell ref="L7:Q7"/>
    <mergeCell ref="A5:Q5"/>
    <mergeCell ref="A12:K12"/>
    <mergeCell ref="L9:M9"/>
    <mergeCell ref="N9:O9"/>
    <mergeCell ref="L8:O8"/>
    <mergeCell ref="A11:E11"/>
    <mergeCell ref="L10:O10"/>
    <mergeCell ref="A40:L40"/>
    <mergeCell ref="A41:L41"/>
    <mergeCell ref="A30:L30"/>
    <mergeCell ref="A31:L31"/>
    <mergeCell ref="A27:L27"/>
    <mergeCell ref="A39:L39"/>
    <mergeCell ref="A38:E38"/>
    <mergeCell ref="A34:O34"/>
    <mergeCell ref="A33:O33"/>
    <mergeCell ref="A26:L26"/>
    <mergeCell ref="M38:O38"/>
    <mergeCell ref="A28:L28"/>
    <mergeCell ref="A29:L29"/>
    <mergeCell ref="M24:N24"/>
    <mergeCell ref="M45:O45"/>
    <mergeCell ref="M52:O52"/>
    <mergeCell ref="M37:N37"/>
    <mergeCell ref="M44:N44"/>
    <mergeCell ref="M51:N5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M40"/>
  <sheetViews>
    <sheetView showGridLines="0" topLeftCell="A10" workbookViewId="0">
      <selection activeCell="J37" sqref="J37"/>
    </sheetView>
  </sheetViews>
  <sheetFormatPr defaultColWidth="9.140625" defaultRowHeight="12.75"/>
  <cols>
    <col min="1" max="1" width="3.140625" style="95" customWidth="1"/>
    <col min="2" max="4" width="11.5703125" style="95" customWidth="1"/>
    <col min="5" max="5" width="12.7109375" style="95" customWidth="1"/>
    <col min="6" max="7" width="11.28515625" style="95" customWidth="1"/>
    <col min="8" max="10" width="12.7109375" style="95" customWidth="1"/>
    <col min="11" max="16384" width="9.140625" style="95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68"/>
    </row>
    <row r="2" spans="1:13" s="26" customFormat="1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s="28" customFormat="1" ht="21" customHeight="1" thickBot="1">
      <c r="A3" s="27"/>
      <c r="B3" s="27"/>
      <c r="C3" s="27"/>
      <c r="D3" s="27"/>
      <c r="E3" s="27"/>
    </row>
    <row r="4" spans="1:13" s="28" customFormat="1" ht="30.75" customHeight="1" thickBot="1">
      <c r="A4" s="836" t="s">
        <v>254</v>
      </c>
      <c r="B4" s="837"/>
      <c r="C4" s="837"/>
      <c r="D4" s="837"/>
      <c r="E4" s="837"/>
      <c r="F4" s="837"/>
      <c r="G4" s="837"/>
      <c r="H4" s="837"/>
      <c r="I4" s="837"/>
      <c r="J4" s="838"/>
    </row>
    <row r="5" spans="1:13" s="28" customFormat="1" ht="30.75" customHeight="1">
      <c r="A5" s="93"/>
      <c r="B5" s="94"/>
      <c r="C5" s="94"/>
      <c r="D5" s="94"/>
      <c r="E5" s="94"/>
      <c r="F5" s="94"/>
      <c r="G5" s="94"/>
      <c r="H5" s="94"/>
      <c r="I5" s="94"/>
    </row>
    <row r="6" spans="1:13" ht="21.75" customHeight="1">
      <c r="A6" s="844" t="s">
        <v>255</v>
      </c>
      <c r="B6" s="845"/>
      <c r="C6" s="845"/>
      <c r="D6" s="845"/>
      <c r="E6" s="845"/>
      <c r="F6" s="845"/>
      <c r="G6" s="845"/>
      <c r="H6" s="845"/>
      <c r="I6" s="846"/>
    </row>
    <row r="7" spans="1:13" ht="3" customHeight="1" thickBot="1">
      <c r="A7" s="5"/>
      <c r="B7" s="5"/>
      <c r="C7" s="5"/>
      <c r="D7" s="5"/>
      <c r="E7" s="5"/>
      <c r="F7" s="5"/>
      <c r="G7" s="5"/>
      <c r="H7" s="6"/>
      <c r="I7" s="6"/>
    </row>
    <row r="8" spans="1:13" ht="39" customHeight="1">
      <c r="A8" s="847" t="s">
        <v>54</v>
      </c>
      <c r="B8" s="848"/>
      <c r="C8" s="848"/>
      <c r="D8" s="848"/>
      <c r="E8" s="849"/>
      <c r="F8" s="853" t="s">
        <v>55</v>
      </c>
      <c r="G8" s="853" t="s">
        <v>93</v>
      </c>
      <c r="H8" s="689" t="s">
        <v>119</v>
      </c>
      <c r="I8" s="691"/>
      <c r="L8" s="835"/>
      <c r="M8" s="835"/>
    </row>
    <row r="9" spans="1:13" ht="17.25" customHeight="1">
      <c r="A9" s="850"/>
      <c r="B9" s="851"/>
      <c r="C9" s="851"/>
      <c r="D9" s="851"/>
      <c r="E9" s="852"/>
      <c r="F9" s="684"/>
      <c r="G9" s="684"/>
      <c r="H9" s="7">
        <v>2015</v>
      </c>
      <c r="I9" s="8">
        <v>2016</v>
      </c>
    </row>
    <row r="10" spans="1:13" ht="15" customHeight="1">
      <c r="A10" s="841"/>
      <c r="B10" s="842"/>
      <c r="C10" s="842"/>
      <c r="D10" s="842"/>
      <c r="E10" s="843"/>
      <c r="F10" s="151"/>
      <c r="G10" s="151"/>
      <c r="H10" s="9"/>
      <c r="I10" s="10"/>
    </row>
    <row r="11" spans="1:13" ht="15" customHeight="1">
      <c r="A11" s="841"/>
      <c r="B11" s="842"/>
      <c r="C11" s="842"/>
      <c r="D11" s="842"/>
      <c r="E11" s="843"/>
      <c r="F11" s="151"/>
      <c r="G11" s="151"/>
      <c r="H11" s="9"/>
      <c r="I11" s="10"/>
    </row>
    <row r="12" spans="1:13" ht="15" customHeight="1">
      <c r="A12" s="841"/>
      <c r="B12" s="842"/>
      <c r="C12" s="842"/>
      <c r="D12" s="842"/>
      <c r="E12" s="843"/>
      <c r="F12" s="151"/>
      <c r="G12" s="151"/>
      <c r="H12" s="9"/>
      <c r="I12" s="10"/>
    </row>
    <row r="13" spans="1:13" ht="15" customHeight="1">
      <c r="A13" s="839"/>
      <c r="B13" s="840"/>
      <c r="C13" s="840"/>
      <c r="D13" s="840"/>
      <c r="E13" s="840"/>
      <c r="F13" s="151"/>
      <c r="G13" s="151"/>
      <c r="H13" s="9"/>
      <c r="I13" s="10"/>
    </row>
    <row r="14" spans="1:13" ht="15" customHeight="1">
      <c r="A14" s="839"/>
      <c r="B14" s="840"/>
      <c r="C14" s="840"/>
      <c r="D14" s="840"/>
      <c r="E14" s="840"/>
      <c r="F14" s="151"/>
      <c r="G14" s="151"/>
      <c r="H14" s="9"/>
      <c r="I14" s="10"/>
    </row>
    <row r="15" spans="1:13" ht="15" customHeight="1">
      <c r="A15" s="839"/>
      <c r="B15" s="840"/>
      <c r="C15" s="840"/>
      <c r="D15" s="840"/>
      <c r="E15" s="840"/>
      <c r="F15" s="151"/>
      <c r="G15" s="151"/>
      <c r="H15" s="9"/>
      <c r="I15" s="10"/>
    </row>
    <row r="16" spans="1:13" ht="15" customHeight="1">
      <c r="A16" s="839"/>
      <c r="B16" s="840"/>
      <c r="C16" s="840"/>
      <c r="D16" s="840"/>
      <c r="E16" s="840"/>
      <c r="F16" s="151"/>
      <c r="G16" s="151"/>
      <c r="H16" s="9"/>
      <c r="I16" s="10"/>
    </row>
    <row r="17" spans="1:13" ht="15" customHeight="1">
      <c r="A17" s="839"/>
      <c r="B17" s="840"/>
      <c r="C17" s="840"/>
      <c r="D17" s="840"/>
      <c r="E17" s="840"/>
      <c r="F17" s="151"/>
      <c r="G17" s="151"/>
      <c r="H17" s="9"/>
      <c r="I17" s="10"/>
    </row>
    <row r="18" spans="1:13" ht="15" customHeight="1">
      <c r="A18" s="839"/>
      <c r="B18" s="840"/>
      <c r="C18" s="840"/>
      <c r="D18" s="840"/>
      <c r="E18" s="840"/>
      <c r="F18" s="151"/>
      <c r="G18" s="151"/>
      <c r="H18" s="9"/>
      <c r="I18" s="10"/>
    </row>
    <row r="19" spans="1:13" ht="15" customHeight="1">
      <c r="A19" s="839"/>
      <c r="B19" s="840"/>
      <c r="C19" s="840"/>
      <c r="D19" s="840"/>
      <c r="E19" s="840"/>
      <c r="F19" s="151"/>
      <c r="G19" s="151"/>
      <c r="H19" s="9"/>
      <c r="I19" s="10"/>
    </row>
    <row r="20" spans="1:13" ht="15" customHeight="1">
      <c r="A20" s="839"/>
      <c r="B20" s="840"/>
      <c r="C20" s="840"/>
      <c r="D20" s="840"/>
      <c r="E20" s="840"/>
      <c r="F20" s="151"/>
      <c r="G20" s="151"/>
      <c r="H20" s="9"/>
      <c r="I20" s="10"/>
    </row>
    <row r="21" spans="1:13" ht="15" customHeight="1">
      <c r="A21" s="839"/>
      <c r="B21" s="840"/>
      <c r="C21" s="840"/>
      <c r="D21" s="840"/>
      <c r="E21" s="840"/>
      <c r="F21" s="151"/>
      <c r="G21" s="151"/>
      <c r="H21" s="9"/>
      <c r="I21" s="10"/>
    </row>
    <row r="22" spans="1:13" ht="15" customHeight="1">
      <c r="A22" s="839"/>
      <c r="B22" s="840"/>
      <c r="C22" s="840"/>
      <c r="D22" s="840"/>
      <c r="E22" s="840"/>
      <c r="F22" s="151"/>
      <c r="G22" s="151"/>
      <c r="H22" s="9"/>
      <c r="I22" s="10"/>
    </row>
    <row r="23" spans="1:13" ht="15" customHeight="1">
      <c r="A23" s="839"/>
      <c r="B23" s="840"/>
      <c r="C23" s="840"/>
      <c r="D23" s="840"/>
      <c r="E23" s="840"/>
      <c r="F23" s="151"/>
      <c r="G23" s="151"/>
      <c r="H23" s="9"/>
      <c r="I23" s="10"/>
    </row>
    <row r="24" spans="1:13" ht="15" customHeight="1">
      <c r="A24" s="839"/>
      <c r="B24" s="840"/>
      <c r="C24" s="840"/>
      <c r="D24" s="840"/>
      <c r="E24" s="840"/>
      <c r="F24" s="151"/>
      <c r="G24" s="151"/>
      <c r="H24" s="9"/>
      <c r="I24" s="10"/>
    </row>
    <row r="25" spans="1:13" ht="15" customHeight="1">
      <c r="A25" s="839"/>
      <c r="B25" s="840"/>
      <c r="C25" s="840"/>
      <c r="D25" s="840"/>
      <c r="E25" s="840"/>
      <c r="F25" s="151"/>
      <c r="G25" s="151"/>
      <c r="H25" s="9"/>
      <c r="I25" s="10"/>
    </row>
    <row r="26" spans="1:13" ht="15" customHeight="1">
      <c r="A26" s="839"/>
      <c r="B26" s="840"/>
      <c r="C26" s="840"/>
      <c r="D26" s="840"/>
      <c r="E26" s="840"/>
      <c r="F26" s="151"/>
      <c r="G26" s="151"/>
      <c r="H26" s="9"/>
      <c r="I26" s="10"/>
    </row>
    <row r="27" spans="1:13" ht="15" customHeight="1">
      <c r="A27" s="839"/>
      <c r="B27" s="840"/>
      <c r="C27" s="840"/>
      <c r="D27" s="840"/>
      <c r="E27" s="840"/>
      <c r="F27" s="151"/>
      <c r="G27" s="151"/>
      <c r="H27" s="9"/>
      <c r="I27" s="10"/>
      <c r="L27" s="854" t="s">
        <v>184</v>
      </c>
      <c r="M27" s="854"/>
    </row>
    <row r="28" spans="1:13" ht="15" customHeight="1">
      <c r="A28" s="839"/>
      <c r="B28" s="840"/>
      <c r="C28" s="840"/>
      <c r="D28" s="840"/>
      <c r="E28" s="840"/>
      <c r="F28" s="151"/>
      <c r="G28" s="151"/>
      <c r="H28" s="9"/>
      <c r="I28" s="10"/>
    </row>
    <row r="29" spans="1:13" ht="15" customHeight="1" thickBot="1">
      <c r="A29" s="870"/>
      <c r="B29" s="871"/>
      <c r="C29" s="871"/>
      <c r="D29" s="871"/>
      <c r="E29" s="871"/>
      <c r="F29" s="152"/>
      <c r="G29" s="152"/>
      <c r="H29" s="11"/>
      <c r="I29" s="12"/>
      <c r="L29" s="221" t="str">
        <f>IF(SUM(H10:H29)-'3. Info patrimoniali V.M. '!I23=0,"0","errore")</f>
        <v>0</v>
      </c>
      <c r="M29" s="221" t="str">
        <f>IF(SUM(I10:I29)-'3. Info patrimoniali V.M. '!L23=0,"0","errore")</f>
        <v>0</v>
      </c>
    </row>
    <row r="32" spans="1:13" ht="29.45" customHeight="1">
      <c r="A32" s="558" t="s">
        <v>256</v>
      </c>
      <c r="B32" s="536"/>
      <c r="C32" s="536"/>
      <c r="D32" s="536"/>
      <c r="E32" s="536"/>
      <c r="F32" s="536"/>
      <c r="G32" s="536"/>
      <c r="H32" s="536"/>
      <c r="I32" s="536"/>
      <c r="J32" s="536"/>
    </row>
    <row r="33" spans="1:10" ht="4.5" customHeight="1" thickBot="1">
      <c r="A33" s="16"/>
      <c r="B33" s="5"/>
      <c r="C33" s="5"/>
      <c r="D33" s="5"/>
      <c r="E33" s="5"/>
      <c r="F33" s="5"/>
      <c r="G33" s="5"/>
      <c r="H33" s="6"/>
      <c r="I33" s="6"/>
    </row>
    <row r="34" spans="1:10" ht="39" customHeight="1">
      <c r="A34" s="847" t="s">
        <v>200</v>
      </c>
      <c r="B34" s="862"/>
      <c r="C34" s="862"/>
      <c r="D34" s="862"/>
      <c r="E34" s="863"/>
      <c r="F34" s="859" t="s">
        <v>55</v>
      </c>
      <c r="G34" s="859" t="s">
        <v>211</v>
      </c>
      <c r="H34" s="853" t="s">
        <v>181</v>
      </c>
      <c r="I34" s="777" t="s">
        <v>219</v>
      </c>
      <c r="J34" s="861"/>
    </row>
    <row r="35" spans="1:10" ht="17.25" customHeight="1">
      <c r="A35" s="864"/>
      <c r="B35" s="865"/>
      <c r="C35" s="865"/>
      <c r="D35" s="865"/>
      <c r="E35" s="866"/>
      <c r="F35" s="860"/>
      <c r="G35" s="860"/>
      <c r="H35" s="684"/>
      <c r="I35" s="7">
        <v>2015</v>
      </c>
      <c r="J35" s="8">
        <v>2016</v>
      </c>
    </row>
    <row r="36" spans="1:10" ht="15" customHeight="1">
      <c r="A36" s="855"/>
      <c r="B36" s="856"/>
      <c r="C36" s="856"/>
      <c r="D36" s="856"/>
      <c r="E36" s="856"/>
      <c r="F36" s="151"/>
      <c r="G36" s="151"/>
      <c r="H36" s="151"/>
      <c r="I36" s="9"/>
      <c r="J36" s="10"/>
    </row>
    <row r="37" spans="1:10" ht="15" customHeight="1">
      <c r="A37" s="867"/>
      <c r="B37" s="868"/>
      <c r="C37" s="868"/>
      <c r="D37" s="868"/>
      <c r="E37" s="869"/>
      <c r="F37" s="151"/>
      <c r="G37" s="151"/>
      <c r="H37" s="151"/>
      <c r="I37" s="9"/>
      <c r="J37" s="10"/>
    </row>
    <row r="38" spans="1:10" ht="15" customHeight="1">
      <c r="A38" s="867"/>
      <c r="B38" s="868"/>
      <c r="C38" s="868"/>
      <c r="D38" s="868"/>
      <c r="E38" s="869"/>
      <c r="F38" s="151"/>
      <c r="G38" s="151"/>
      <c r="H38" s="151"/>
      <c r="I38" s="9"/>
      <c r="J38" s="10"/>
    </row>
    <row r="39" spans="1:10" ht="15" customHeight="1">
      <c r="A39" s="855"/>
      <c r="B39" s="856"/>
      <c r="C39" s="856"/>
      <c r="D39" s="856"/>
      <c r="E39" s="856"/>
      <c r="F39" s="151"/>
      <c r="G39" s="151"/>
      <c r="H39" s="151"/>
      <c r="I39" s="9"/>
      <c r="J39" s="10"/>
    </row>
    <row r="40" spans="1:10" ht="15" customHeight="1" thickBot="1">
      <c r="A40" s="857"/>
      <c r="B40" s="858"/>
      <c r="C40" s="858"/>
      <c r="D40" s="858"/>
      <c r="E40" s="858"/>
      <c r="F40" s="152"/>
      <c r="G40" s="152"/>
      <c r="H40" s="152"/>
      <c r="I40" s="11"/>
      <c r="J40" s="12"/>
    </row>
  </sheetData>
  <sheetProtection algorithmName="SHA-512" hashValue="DY+x8wMibaFruqXNyq8qFJjmyH0ReIE8cFdfSzsUZ3kzWdhOSz37SmN+CtpokIWzbi0GA97N6iOtYChlnFmPlA==" saltValue="LCMSGo/fBHbk8KvQoGnWTg==" spinCount="100000" sheet="1" objects="1" scenarios="1" selectLockedCells="1"/>
  <mergeCells count="40">
    <mergeCell ref="A1:J1"/>
    <mergeCell ref="L27:M27"/>
    <mergeCell ref="A36:E36"/>
    <mergeCell ref="A39:E39"/>
    <mergeCell ref="A40:E40"/>
    <mergeCell ref="G34:G35"/>
    <mergeCell ref="I34:J34"/>
    <mergeCell ref="F34:F35"/>
    <mergeCell ref="A34:E35"/>
    <mergeCell ref="A37:E37"/>
    <mergeCell ref="A38:E38"/>
    <mergeCell ref="H34:H35"/>
    <mergeCell ref="A29:E29"/>
    <mergeCell ref="A16:E16"/>
    <mergeCell ref="A17:E17"/>
    <mergeCell ref="A18:E18"/>
    <mergeCell ref="A20:E20"/>
    <mergeCell ref="A15:E15"/>
    <mergeCell ref="A10:E10"/>
    <mergeCell ref="A6:I6"/>
    <mergeCell ref="A8:E9"/>
    <mergeCell ref="F8:F9"/>
    <mergeCell ref="G8:G9"/>
    <mergeCell ref="H8:I8"/>
    <mergeCell ref="L8:M8"/>
    <mergeCell ref="A4:J4"/>
    <mergeCell ref="A32:J32"/>
    <mergeCell ref="A27:E27"/>
    <mergeCell ref="A28:E28"/>
    <mergeCell ref="A25:E25"/>
    <mergeCell ref="A26:E26"/>
    <mergeCell ref="A21:E21"/>
    <mergeCell ref="A22:E22"/>
    <mergeCell ref="A23:E23"/>
    <mergeCell ref="A24:E24"/>
    <mergeCell ref="A11:E11"/>
    <mergeCell ref="A12:E12"/>
    <mergeCell ref="A13:E13"/>
    <mergeCell ref="A14:E14"/>
    <mergeCell ref="A19:E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workbookViewId="0">
      <selection activeCell="G20" sqref="G20"/>
    </sheetView>
  </sheetViews>
  <sheetFormatPr defaultColWidth="9.140625" defaultRowHeight="12.75"/>
  <cols>
    <col min="1" max="1" width="6.42578125" style="65" customWidth="1"/>
    <col min="2" max="6" width="7.85546875" style="65" customWidth="1"/>
    <col min="7" max="12" width="12.7109375" style="65" customWidth="1"/>
    <col min="13" max="16384" width="9.140625" style="65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3" s="26" customFormat="1" ht="21" customHeight="1">
      <c r="A2" s="443"/>
      <c r="B2" s="443"/>
      <c r="C2" s="443"/>
      <c r="D2" s="443"/>
      <c r="E2" s="443"/>
      <c r="F2" s="443"/>
      <c r="G2" s="442"/>
      <c r="H2" s="442"/>
      <c r="I2" s="442"/>
    </row>
    <row r="3" spans="1:13" ht="21" customHeight="1" thickBot="1">
      <c r="A3" s="27"/>
      <c r="B3" s="27"/>
      <c r="C3" s="27"/>
      <c r="D3" s="27"/>
      <c r="E3" s="27"/>
    </row>
    <row r="4" spans="1:13" s="282" customFormat="1" ht="30.75" customHeight="1" thickBot="1">
      <c r="A4" s="537" t="s">
        <v>257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M4" s="192"/>
    </row>
    <row r="5" spans="1:13" s="102" customFormat="1" ht="30.75" customHeight="1" thickBot="1">
      <c r="A5" s="444"/>
      <c r="B5" s="444"/>
      <c r="C5" s="444"/>
      <c r="D5" s="444"/>
      <c r="E5" s="444"/>
      <c r="F5" s="444"/>
      <c r="G5" s="100"/>
      <c r="H5" s="100"/>
      <c r="I5" s="372"/>
      <c r="J5" s="372"/>
      <c r="K5" s="372"/>
      <c r="L5" s="372"/>
    </row>
    <row r="6" spans="1:13" s="102" customFormat="1" ht="21.75" customHeight="1" thickBot="1">
      <c r="A6" s="444"/>
      <c r="B6" s="444"/>
      <c r="C6" s="444"/>
      <c r="D6" s="444"/>
      <c r="E6" s="444"/>
      <c r="F6" s="444"/>
      <c r="G6" s="629">
        <v>2016</v>
      </c>
      <c r="H6" s="630"/>
      <c r="I6" s="630"/>
      <c r="J6" s="630"/>
      <c r="K6" s="630"/>
      <c r="L6" s="792"/>
      <c r="M6" s="101"/>
    </row>
    <row r="7" spans="1:13" s="102" customFormat="1" ht="9" customHeight="1" thickBot="1">
      <c r="A7" s="444"/>
      <c r="B7" s="444"/>
      <c r="C7" s="444"/>
      <c r="D7" s="444"/>
      <c r="E7" s="444"/>
      <c r="F7" s="444"/>
      <c r="G7" s="100"/>
      <c r="H7" s="100"/>
      <c r="I7" s="100"/>
      <c r="J7" s="100"/>
      <c r="K7" s="426"/>
      <c r="L7" s="372"/>
    </row>
    <row r="8" spans="1:13" s="102" customFormat="1" ht="21.75" customHeight="1" thickBot="1">
      <c r="A8" s="444"/>
      <c r="B8" s="444"/>
      <c r="C8" s="444"/>
      <c r="D8" s="444"/>
      <c r="E8" s="444"/>
      <c r="F8" s="444"/>
      <c r="G8" s="825" t="s">
        <v>171</v>
      </c>
      <c r="H8" s="827"/>
      <c r="I8" s="827" t="s">
        <v>172</v>
      </c>
      <c r="J8" s="827"/>
      <c r="K8" s="827" t="s">
        <v>27</v>
      </c>
      <c r="L8" s="875"/>
      <c r="M8" s="101"/>
    </row>
    <row r="9" spans="1:13" s="102" customFormat="1" ht="4.5" customHeight="1" thickBot="1">
      <c r="A9" s="444"/>
      <c r="B9" s="444"/>
      <c r="C9" s="444"/>
      <c r="D9" s="444"/>
      <c r="E9" s="444"/>
      <c r="F9" s="444"/>
      <c r="G9" s="88"/>
      <c r="H9" s="88"/>
      <c r="I9" s="88"/>
      <c r="J9" s="88"/>
      <c r="K9" s="88"/>
      <c r="L9" s="88"/>
    </row>
    <row r="10" spans="1:13" s="102" customFormat="1" ht="27.75" customHeight="1" thickBot="1">
      <c r="A10" s="674"/>
      <c r="B10" s="674"/>
      <c r="C10" s="674"/>
      <c r="D10" s="674"/>
      <c r="E10" s="674"/>
      <c r="F10" s="674"/>
      <c r="G10" s="445" t="s">
        <v>87</v>
      </c>
      <c r="H10" s="446" t="s">
        <v>116</v>
      </c>
      <c r="I10" s="446" t="s">
        <v>87</v>
      </c>
      <c r="J10" s="446" t="s">
        <v>116</v>
      </c>
      <c r="K10" s="446" t="s">
        <v>87</v>
      </c>
      <c r="L10" s="306" t="s">
        <v>116</v>
      </c>
      <c r="M10" s="101"/>
    </row>
    <row r="11" spans="1:13" s="84" customFormat="1" ht="15" customHeight="1" thickBot="1">
      <c r="A11" s="824" t="s">
        <v>267</v>
      </c>
      <c r="B11" s="574"/>
      <c r="C11" s="574"/>
      <c r="D11" s="574"/>
      <c r="E11" s="574"/>
      <c r="F11" s="877"/>
      <c r="G11" s="86"/>
      <c r="H11" s="86"/>
      <c r="I11" s="86"/>
      <c r="J11" s="86"/>
      <c r="K11" s="315"/>
      <c r="L11" s="315"/>
    </row>
    <row r="12" spans="1:13" s="282" customFormat="1" ht="15" customHeight="1">
      <c r="A12" s="547" t="s">
        <v>26</v>
      </c>
      <c r="B12" s="548"/>
      <c r="C12" s="548"/>
      <c r="D12" s="548"/>
      <c r="E12" s="548"/>
      <c r="F12" s="548"/>
      <c r="G12" s="148"/>
      <c r="H12" s="148"/>
      <c r="I12" s="148"/>
      <c r="J12" s="148"/>
      <c r="K12" s="450">
        <f>G12+I12</f>
        <v>0</v>
      </c>
      <c r="L12" s="451">
        <f>H12+J12</f>
        <v>0</v>
      </c>
      <c r="M12" s="192"/>
    </row>
    <row r="13" spans="1:13" s="282" customFormat="1" ht="15" customHeight="1">
      <c r="A13" s="545" t="s">
        <v>167</v>
      </c>
      <c r="B13" s="876"/>
      <c r="C13" s="876"/>
      <c r="D13" s="876"/>
      <c r="E13" s="876"/>
      <c r="F13" s="876"/>
      <c r="G13" s="327"/>
      <c r="H13" s="327"/>
      <c r="I13" s="327"/>
      <c r="J13" s="327"/>
      <c r="K13" s="449">
        <f t="shared" ref="K13:K23" si="0">G13+I13</f>
        <v>0</v>
      </c>
      <c r="L13" s="452">
        <f t="shared" ref="L13:L26" si="1">H13+J13</f>
        <v>0</v>
      </c>
      <c r="M13" s="192"/>
    </row>
    <row r="14" spans="1:13" s="282" customFormat="1" ht="15" customHeight="1">
      <c r="A14" s="518" t="s">
        <v>168</v>
      </c>
      <c r="B14" s="876"/>
      <c r="C14" s="876"/>
      <c r="D14" s="876"/>
      <c r="E14" s="876"/>
      <c r="F14" s="876"/>
      <c r="G14" s="327"/>
      <c r="H14" s="327"/>
      <c r="I14" s="327"/>
      <c r="J14" s="327"/>
      <c r="K14" s="449">
        <f t="shared" si="0"/>
        <v>0</v>
      </c>
      <c r="L14" s="452">
        <f t="shared" si="1"/>
        <v>0</v>
      </c>
      <c r="M14" s="192"/>
    </row>
    <row r="15" spans="1:13" s="282" customFormat="1" ht="15" customHeight="1">
      <c r="A15" s="545" t="s">
        <v>15</v>
      </c>
      <c r="B15" s="876"/>
      <c r="C15" s="876"/>
      <c r="D15" s="876"/>
      <c r="E15" s="876"/>
      <c r="F15" s="876"/>
      <c r="G15" s="327"/>
      <c r="H15" s="327"/>
      <c r="I15" s="327"/>
      <c r="J15" s="327"/>
      <c r="K15" s="449">
        <f t="shared" si="0"/>
        <v>0</v>
      </c>
      <c r="L15" s="452">
        <f t="shared" si="1"/>
        <v>0</v>
      </c>
      <c r="M15" s="192"/>
    </row>
    <row r="16" spans="1:13" s="282" customFormat="1" ht="15" customHeight="1">
      <c r="A16" s="545" t="s">
        <v>163</v>
      </c>
      <c r="B16" s="876"/>
      <c r="C16" s="876"/>
      <c r="D16" s="876"/>
      <c r="E16" s="876"/>
      <c r="F16" s="876"/>
      <c r="G16" s="327"/>
      <c r="H16" s="327"/>
      <c r="I16" s="327"/>
      <c r="J16" s="327"/>
      <c r="K16" s="449">
        <f t="shared" si="0"/>
        <v>0</v>
      </c>
      <c r="L16" s="452">
        <f t="shared" si="1"/>
        <v>0</v>
      </c>
      <c r="M16" s="192"/>
    </row>
    <row r="17" spans="1:13" s="282" customFormat="1" ht="15" customHeight="1">
      <c r="A17" s="545" t="s">
        <v>16</v>
      </c>
      <c r="B17" s="876"/>
      <c r="C17" s="876"/>
      <c r="D17" s="876"/>
      <c r="E17" s="876"/>
      <c r="F17" s="876"/>
      <c r="G17" s="327"/>
      <c r="H17" s="327"/>
      <c r="I17" s="916"/>
      <c r="J17" s="916"/>
      <c r="K17" s="449">
        <f>G17</f>
        <v>0</v>
      </c>
      <c r="L17" s="452">
        <f>H17</f>
        <v>0</v>
      </c>
      <c r="M17" s="192"/>
    </row>
    <row r="18" spans="1:13" s="282" customFormat="1" ht="15" customHeight="1">
      <c r="A18" s="541" t="s">
        <v>17</v>
      </c>
      <c r="B18" s="876"/>
      <c r="C18" s="876"/>
      <c r="D18" s="876"/>
      <c r="E18" s="876"/>
      <c r="F18" s="876"/>
      <c r="G18" s="327"/>
      <c r="H18" s="327"/>
      <c r="I18" s="327"/>
      <c r="J18" s="327"/>
      <c r="K18" s="449">
        <f t="shared" si="0"/>
        <v>0</v>
      </c>
      <c r="L18" s="452">
        <f t="shared" si="1"/>
        <v>0</v>
      </c>
      <c r="M18" s="192"/>
    </row>
    <row r="19" spans="1:13" s="282" customFormat="1" ht="15" customHeight="1">
      <c r="A19" s="541" t="s">
        <v>18</v>
      </c>
      <c r="B19" s="876"/>
      <c r="C19" s="876"/>
      <c r="D19" s="876"/>
      <c r="E19" s="876"/>
      <c r="F19" s="876"/>
      <c r="G19" s="327"/>
      <c r="H19" s="327"/>
      <c r="I19" s="327"/>
      <c r="J19" s="327"/>
      <c r="K19" s="449">
        <f t="shared" si="0"/>
        <v>0</v>
      </c>
      <c r="L19" s="452">
        <f t="shared" si="1"/>
        <v>0</v>
      </c>
      <c r="M19" s="192"/>
    </row>
    <row r="20" spans="1:13" s="282" customFormat="1" ht="15" customHeight="1">
      <c r="A20" s="545" t="s">
        <v>269</v>
      </c>
      <c r="B20" s="876"/>
      <c r="C20" s="876"/>
      <c r="D20" s="876"/>
      <c r="E20" s="876"/>
      <c r="F20" s="876"/>
      <c r="G20" s="327"/>
      <c r="H20" s="327"/>
      <c r="I20" s="327"/>
      <c r="J20" s="327"/>
      <c r="K20" s="449">
        <f t="shared" si="0"/>
        <v>0</v>
      </c>
      <c r="L20" s="452">
        <f t="shared" si="1"/>
        <v>0</v>
      </c>
      <c r="M20" s="192"/>
    </row>
    <row r="21" spans="1:13" s="282" customFormat="1" ht="15" customHeight="1">
      <c r="A21" s="518" t="s">
        <v>280</v>
      </c>
      <c r="B21" s="876"/>
      <c r="C21" s="876"/>
      <c r="D21" s="876"/>
      <c r="E21" s="876"/>
      <c r="F21" s="876"/>
      <c r="G21" s="327"/>
      <c r="H21" s="327"/>
      <c r="I21" s="327"/>
      <c r="J21" s="327"/>
      <c r="K21" s="449">
        <f t="shared" si="0"/>
        <v>0</v>
      </c>
      <c r="L21" s="452">
        <f t="shared" si="1"/>
        <v>0</v>
      </c>
      <c r="M21" s="192"/>
    </row>
    <row r="22" spans="1:13" s="100" customFormat="1" ht="15" customHeight="1">
      <c r="A22" s="708" t="s">
        <v>307</v>
      </c>
      <c r="B22" s="876"/>
      <c r="C22" s="876"/>
      <c r="D22" s="876"/>
      <c r="E22" s="876"/>
      <c r="F22" s="876"/>
      <c r="G22" s="327"/>
      <c r="H22" s="327"/>
      <c r="I22" s="327"/>
      <c r="J22" s="327"/>
      <c r="K22" s="449">
        <f t="shared" si="0"/>
        <v>0</v>
      </c>
      <c r="L22" s="452">
        <f t="shared" si="1"/>
        <v>0</v>
      </c>
    </row>
    <row r="23" spans="1:13" ht="15" customHeight="1">
      <c r="A23" s="518" t="s">
        <v>332</v>
      </c>
      <c r="B23" s="519"/>
      <c r="C23" s="519"/>
      <c r="D23" s="519"/>
      <c r="E23" s="519"/>
      <c r="F23" s="519"/>
      <c r="G23" s="327"/>
      <c r="H23" s="327"/>
      <c r="I23" s="327"/>
      <c r="J23" s="327"/>
      <c r="K23" s="449">
        <f t="shared" si="0"/>
        <v>0</v>
      </c>
      <c r="L23" s="452">
        <f t="shared" si="1"/>
        <v>0</v>
      </c>
    </row>
    <row r="24" spans="1:13" ht="15" customHeight="1" thickBot="1">
      <c r="A24" s="532" t="s">
        <v>27</v>
      </c>
      <c r="B24" s="550"/>
      <c r="C24" s="550"/>
      <c r="D24" s="550"/>
      <c r="E24" s="550"/>
      <c r="F24" s="550"/>
      <c r="G24" s="89">
        <f>G12+G13+G14+G15+G16+G17+G18+G19+G20+G21+G23</f>
        <v>0</v>
      </c>
      <c r="H24" s="89">
        <f>H12+H13+H14+H15+H16+H17+H18+H19+H20+H21+H23</f>
        <v>0</v>
      </c>
      <c r="I24" s="89">
        <f>I12+I13+I14+I15+I16+I18+I19+I20+I21+I23</f>
        <v>0</v>
      </c>
      <c r="J24" s="89">
        <f>J12+J13+J14+J15+J16+J18+J19+J20+J21+J23</f>
        <v>0</v>
      </c>
      <c r="K24" s="89">
        <f>G24+I24</f>
        <v>0</v>
      </c>
      <c r="L24" s="90">
        <f t="shared" si="1"/>
        <v>0</v>
      </c>
    </row>
    <row r="25" spans="1:13" ht="15" customHeight="1" thickBot="1">
      <c r="A25" s="872"/>
      <c r="B25" s="872"/>
      <c r="C25" s="872"/>
      <c r="D25" s="872"/>
      <c r="E25" s="872"/>
      <c r="F25" s="872"/>
      <c r="G25" s="872"/>
      <c r="H25" s="872"/>
    </row>
    <row r="26" spans="1:13" ht="15" customHeight="1" thickBot="1">
      <c r="A26" s="873" t="s">
        <v>333</v>
      </c>
      <c r="B26" s="874"/>
      <c r="C26" s="874"/>
      <c r="D26" s="874"/>
      <c r="E26" s="874"/>
      <c r="F26" s="874"/>
      <c r="G26" s="448"/>
      <c r="H26" s="448"/>
      <c r="I26" s="448"/>
      <c r="J26" s="448"/>
      <c r="K26" s="453">
        <f>G26+I26</f>
        <v>0</v>
      </c>
      <c r="L26" s="454">
        <f t="shared" si="1"/>
        <v>0</v>
      </c>
    </row>
    <row r="27" spans="1:13" ht="18" customHeight="1"/>
  </sheetData>
  <sheetProtection algorithmName="SHA-512" hashValue="jkWozSldek1xgrPxUHX/5pfDaGu3vw/nfgPnMOHLcWbtBV+yJ4nF0sg1mgHh3ER5xGInPt7JDXrhiBxPzRqdhg==" saltValue="8RPNwSZO8iueQmLQDV9F1g==" spinCount="100000" sheet="1" objects="1" scenarios="1" selectLockedCells="1"/>
  <mergeCells count="23">
    <mergeCell ref="A4:L4"/>
    <mergeCell ref="A1:L1"/>
    <mergeCell ref="G6:L6"/>
    <mergeCell ref="A17:F17"/>
    <mergeCell ref="A18:F18"/>
    <mergeCell ref="G8:H8"/>
    <mergeCell ref="I8:J8"/>
    <mergeCell ref="A10:F10"/>
    <mergeCell ref="A23:F23"/>
    <mergeCell ref="A24:F24"/>
    <mergeCell ref="A25:H25"/>
    <mergeCell ref="A26:F26"/>
    <mergeCell ref="K8:L8"/>
    <mergeCell ref="A21:F21"/>
    <mergeCell ref="A22:F22"/>
    <mergeCell ref="A19:F19"/>
    <mergeCell ref="A20:F20"/>
    <mergeCell ref="A11:F11"/>
    <mergeCell ref="A12:F12"/>
    <mergeCell ref="A13:F13"/>
    <mergeCell ref="A14:F14"/>
    <mergeCell ref="A15:F15"/>
    <mergeCell ref="A16:F1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pageSetUpPr fitToPage="1"/>
  </sheetPr>
  <dimension ref="A1:M43"/>
  <sheetViews>
    <sheetView showGridLines="0" topLeftCell="A16" zoomScaleNormal="100" workbookViewId="0">
      <selection activeCell="E42" sqref="E42"/>
    </sheetView>
  </sheetViews>
  <sheetFormatPr defaultColWidth="9.140625" defaultRowHeight="12.75"/>
  <cols>
    <col min="1" max="3" width="6.7109375" style="28" customWidth="1"/>
    <col min="4" max="4" width="7.28515625" style="28" customWidth="1"/>
    <col min="5" max="5" width="7.5703125" style="28" customWidth="1"/>
    <col min="6" max="6" width="4.5703125" style="28" customWidth="1"/>
    <col min="7" max="7" width="22.140625" style="65" customWidth="1"/>
    <col min="8" max="12" width="12.7109375" style="28" customWidth="1"/>
    <col min="13" max="16384" width="9.140625" style="28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882"/>
    </row>
    <row r="2" spans="1:13" s="26" customFormat="1" ht="21" customHeight="1">
      <c r="A2" s="215"/>
      <c r="B2" s="215"/>
      <c r="C2" s="215"/>
      <c r="D2" s="215"/>
      <c r="E2" s="215"/>
      <c r="F2" s="215"/>
      <c r="G2" s="215"/>
      <c r="H2" s="215"/>
      <c r="I2" s="215"/>
      <c r="J2" s="210"/>
      <c r="K2" s="210"/>
      <c r="L2" s="210"/>
    </row>
    <row r="3" spans="1:13" ht="21" customHeight="1" thickBot="1">
      <c r="A3" s="27"/>
      <c r="B3" s="27"/>
      <c r="C3" s="27"/>
      <c r="D3" s="27"/>
      <c r="E3" s="27"/>
      <c r="G3" s="28"/>
    </row>
    <row r="4" spans="1:13" s="34" customFormat="1" ht="30.75" customHeight="1" thickBot="1">
      <c r="A4" s="537" t="s">
        <v>258</v>
      </c>
      <c r="B4" s="538"/>
      <c r="C4" s="538"/>
      <c r="D4" s="538"/>
      <c r="E4" s="538"/>
      <c r="F4" s="538"/>
      <c r="G4" s="538"/>
      <c r="H4" s="538"/>
      <c r="I4" s="538"/>
      <c r="J4" s="538"/>
      <c r="K4" s="726"/>
      <c r="L4" s="727"/>
      <c r="M4" s="35"/>
    </row>
    <row r="5" spans="1:13" s="72" customFormat="1" ht="30.75" customHeight="1" thickBo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70"/>
      <c r="L5" s="70"/>
    </row>
    <row r="6" spans="1:13" ht="21.75" customHeight="1" thickBot="1">
      <c r="A6" s="213"/>
      <c r="B6" s="213"/>
      <c r="C6" s="213"/>
      <c r="D6" s="213"/>
      <c r="E6" s="213"/>
      <c r="F6" s="213"/>
      <c r="G6" s="213"/>
      <c r="H6" s="211">
        <v>2012</v>
      </c>
      <c r="I6" s="212">
        <v>2013</v>
      </c>
      <c r="J6" s="128">
        <v>2014</v>
      </c>
      <c r="K6" s="128">
        <v>2015</v>
      </c>
      <c r="L6" s="129">
        <v>2016</v>
      </c>
    </row>
    <row r="7" spans="1:13" ht="17.25" customHeight="1" thickBot="1">
      <c r="A7" s="824" t="s">
        <v>134</v>
      </c>
      <c r="B7" s="574"/>
      <c r="C7" s="574"/>
      <c r="D7" s="574"/>
      <c r="E7" s="574"/>
      <c r="F7" s="877"/>
      <c r="G7" s="877"/>
      <c r="H7" s="877"/>
      <c r="I7" s="877"/>
      <c r="J7" s="877"/>
      <c r="K7" s="877"/>
      <c r="L7" s="881"/>
    </row>
    <row r="8" spans="1:13" ht="15" customHeight="1">
      <c r="A8" s="647" t="s">
        <v>56</v>
      </c>
      <c r="B8" s="648"/>
      <c r="C8" s="648"/>
      <c r="D8" s="648"/>
      <c r="E8" s="648"/>
      <c r="F8" s="648"/>
      <c r="G8" s="130" t="s">
        <v>62</v>
      </c>
      <c r="H8" s="147"/>
      <c r="I8" s="147"/>
      <c r="J8" s="147"/>
      <c r="K8" s="147"/>
      <c r="L8" s="4"/>
    </row>
    <row r="9" spans="1:13" ht="15" customHeight="1">
      <c r="A9" s="650" t="s">
        <v>57</v>
      </c>
      <c r="B9" s="651"/>
      <c r="C9" s="651"/>
      <c r="D9" s="651"/>
      <c r="E9" s="651"/>
      <c r="F9" s="651"/>
      <c r="G9" s="131" t="s">
        <v>63</v>
      </c>
      <c r="H9" s="3"/>
      <c r="I9" s="3"/>
      <c r="J9" s="3"/>
      <c r="K9" s="3"/>
      <c r="L9" s="229"/>
    </row>
    <row r="10" spans="1:13" ht="15" customHeight="1">
      <c r="A10" s="650" t="s">
        <v>58</v>
      </c>
      <c r="B10" s="651"/>
      <c r="C10" s="651"/>
      <c r="D10" s="651"/>
      <c r="E10" s="651"/>
      <c r="F10" s="651"/>
      <c r="G10" s="131" t="s">
        <v>64</v>
      </c>
      <c r="H10" s="224"/>
      <c r="I10" s="224"/>
      <c r="J10" s="224"/>
      <c r="K10" s="224"/>
      <c r="L10" s="229"/>
    </row>
    <row r="11" spans="1:13" ht="15" customHeight="1">
      <c r="A11" s="650" t="s">
        <v>224</v>
      </c>
      <c r="B11" s="651"/>
      <c r="C11" s="651"/>
      <c r="D11" s="651"/>
      <c r="E11" s="651"/>
      <c r="F11" s="652"/>
      <c r="G11" s="312" t="s">
        <v>65</v>
      </c>
      <c r="H11" s="186"/>
      <c r="I11" s="186"/>
      <c r="J11" s="186"/>
      <c r="K11" s="186"/>
      <c r="L11" s="187"/>
    </row>
    <row r="12" spans="1:13" ht="15" customHeight="1">
      <c r="A12" s="650" t="s">
        <v>182</v>
      </c>
      <c r="B12" s="651"/>
      <c r="C12" s="651"/>
      <c r="D12" s="651"/>
      <c r="E12" s="651"/>
      <c r="F12" s="652"/>
      <c r="G12" s="312" t="s">
        <v>66</v>
      </c>
      <c r="H12" s="186"/>
      <c r="I12" s="186"/>
      <c r="J12" s="186"/>
      <c r="K12" s="186"/>
      <c r="L12" s="187"/>
    </row>
    <row r="13" spans="1:13" ht="15" customHeight="1">
      <c r="A13" s="650" t="s">
        <v>201</v>
      </c>
      <c r="B13" s="651"/>
      <c r="C13" s="651"/>
      <c r="D13" s="651"/>
      <c r="E13" s="651"/>
      <c r="F13" s="651"/>
      <c r="G13" s="312" t="s">
        <v>67</v>
      </c>
      <c r="H13" s="186"/>
      <c r="I13" s="186"/>
      <c r="J13" s="186"/>
      <c r="K13" s="186"/>
      <c r="L13" s="187"/>
    </row>
    <row r="14" spans="1:13" ht="15" customHeight="1">
      <c r="A14" s="650" t="s">
        <v>202</v>
      </c>
      <c r="B14" s="651"/>
      <c r="C14" s="651"/>
      <c r="D14" s="651"/>
      <c r="E14" s="651"/>
      <c r="F14" s="652"/>
      <c r="G14" s="312" t="s">
        <v>100</v>
      </c>
      <c r="H14" s="186"/>
      <c r="I14" s="186"/>
      <c r="J14" s="186"/>
      <c r="K14" s="186"/>
      <c r="L14" s="187"/>
    </row>
    <row r="15" spans="1:13" ht="15" customHeight="1" thickBot="1">
      <c r="A15" s="638" t="s">
        <v>136</v>
      </c>
      <c r="B15" s="639"/>
      <c r="C15" s="639"/>
      <c r="D15" s="639"/>
      <c r="E15" s="639"/>
      <c r="F15" s="639"/>
      <c r="G15" s="132" t="s">
        <v>208</v>
      </c>
      <c r="H15" s="225">
        <f>H8+H9+H10+H11+H12+H13+H14</f>
        <v>0</v>
      </c>
      <c r="I15" s="225">
        <f>I8+I9+I10+I11+I12+I13+I14</f>
        <v>0</v>
      </c>
      <c r="J15" s="225">
        <f>J8+J9+J10+J11+J12+J13+J14</f>
        <v>0</v>
      </c>
      <c r="K15" s="225">
        <f>K8+K9+K10+K11+K12+K13+K14</f>
        <v>0</v>
      </c>
      <c r="L15" s="226">
        <f>L8+L9+L10+L11+L12+L13+L14</f>
        <v>0</v>
      </c>
    </row>
    <row r="16" spans="1:13" ht="27.75" customHeight="1" thickBot="1">
      <c r="A16" s="824" t="s">
        <v>135</v>
      </c>
      <c r="B16" s="574"/>
      <c r="C16" s="574"/>
      <c r="D16" s="574"/>
      <c r="E16" s="574"/>
      <c r="F16" s="877"/>
      <c r="G16" s="877"/>
      <c r="H16" s="877"/>
      <c r="I16" s="877"/>
      <c r="J16" s="877"/>
      <c r="K16" s="877"/>
      <c r="L16" s="881"/>
    </row>
    <row r="17" spans="1:12" ht="15" customHeight="1">
      <c r="A17" s="547" t="s">
        <v>147</v>
      </c>
      <c r="B17" s="548"/>
      <c r="C17" s="548"/>
      <c r="D17" s="548"/>
      <c r="E17" s="548"/>
      <c r="F17" s="548"/>
      <c r="G17" s="133" t="s">
        <v>131</v>
      </c>
      <c r="H17" s="147"/>
      <c r="I17" s="147"/>
      <c r="J17" s="147"/>
      <c r="K17" s="147"/>
      <c r="L17" s="4"/>
    </row>
    <row r="18" spans="1:12" ht="15" customHeight="1">
      <c r="A18" s="518" t="s">
        <v>137</v>
      </c>
      <c r="B18" s="519"/>
      <c r="C18" s="519"/>
      <c r="D18" s="519"/>
      <c r="E18" s="519"/>
      <c r="F18" s="519"/>
      <c r="G18" s="131" t="s">
        <v>120</v>
      </c>
      <c r="H18" s="3"/>
      <c r="I18" s="3"/>
      <c r="J18" s="3"/>
      <c r="K18" s="3"/>
      <c r="L18" s="229"/>
    </row>
    <row r="19" spans="1:12" ht="15" customHeight="1">
      <c r="A19" s="518" t="s">
        <v>59</v>
      </c>
      <c r="B19" s="519"/>
      <c r="C19" s="519"/>
      <c r="D19" s="519"/>
      <c r="E19" s="519"/>
      <c r="F19" s="519"/>
      <c r="G19" s="131" t="s">
        <v>111</v>
      </c>
      <c r="H19" s="3"/>
      <c r="I19" s="3"/>
      <c r="J19" s="3"/>
      <c r="K19" s="3"/>
      <c r="L19" s="229"/>
    </row>
    <row r="20" spans="1:12" ht="15" customHeight="1">
      <c r="A20" s="518" t="s">
        <v>99</v>
      </c>
      <c r="B20" s="519"/>
      <c r="C20" s="519"/>
      <c r="D20" s="519"/>
      <c r="E20" s="519"/>
      <c r="F20" s="519"/>
      <c r="G20" s="131" t="s">
        <v>132</v>
      </c>
      <c r="H20" s="3"/>
      <c r="I20" s="3"/>
      <c r="J20" s="3"/>
      <c r="K20" s="3"/>
      <c r="L20" s="229"/>
    </row>
    <row r="21" spans="1:12" ht="15" customHeight="1">
      <c r="A21" s="518" t="s">
        <v>225</v>
      </c>
      <c r="B21" s="519"/>
      <c r="C21" s="519"/>
      <c r="D21" s="519"/>
      <c r="E21" s="519"/>
      <c r="F21" s="519"/>
      <c r="G21" s="312" t="s">
        <v>133</v>
      </c>
      <c r="H21" s="182"/>
      <c r="I21" s="182"/>
      <c r="J21" s="182"/>
      <c r="K21" s="182"/>
      <c r="L21" s="187"/>
    </row>
    <row r="22" spans="1:12" ht="15" customHeight="1">
      <c r="A22" s="518" t="s">
        <v>183</v>
      </c>
      <c r="B22" s="519"/>
      <c r="C22" s="519"/>
      <c r="D22" s="519"/>
      <c r="E22" s="519"/>
      <c r="F22" s="519"/>
      <c r="G22" s="312" t="s">
        <v>161</v>
      </c>
      <c r="H22" s="182"/>
      <c r="I22" s="182"/>
      <c r="J22" s="182"/>
      <c r="K22" s="182"/>
      <c r="L22" s="187"/>
    </row>
    <row r="23" spans="1:12" ht="15" customHeight="1">
      <c r="A23" s="518" t="s">
        <v>203</v>
      </c>
      <c r="B23" s="519"/>
      <c r="C23" s="519"/>
      <c r="D23" s="519"/>
      <c r="E23" s="519"/>
      <c r="F23" s="519"/>
      <c r="G23" s="312" t="s">
        <v>162</v>
      </c>
      <c r="H23" s="182"/>
      <c r="I23" s="182"/>
      <c r="J23" s="182"/>
      <c r="K23" s="182"/>
      <c r="L23" s="187"/>
    </row>
    <row r="24" spans="1:12" ht="15" customHeight="1">
      <c r="A24" s="650" t="s">
        <v>175</v>
      </c>
      <c r="B24" s="651"/>
      <c r="C24" s="651"/>
      <c r="D24" s="651"/>
      <c r="E24" s="651"/>
      <c r="F24" s="652"/>
      <c r="G24" s="312" t="s">
        <v>176</v>
      </c>
      <c r="H24" s="182"/>
      <c r="I24" s="182"/>
      <c r="J24" s="182"/>
      <c r="K24" s="182"/>
      <c r="L24" s="187"/>
    </row>
    <row r="25" spans="1:12" ht="15" customHeight="1" thickBot="1">
      <c r="A25" s="532" t="s">
        <v>60</v>
      </c>
      <c r="B25" s="533"/>
      <c r="C25" s="533"/>
      <c r="D25" s="533"/>
      <c r="E25" s="533"/>
      <c r="F25" s="533"/>
      <c r="G25" s="132" t="s">
        <v>209</v>
      </c>
      <c r="H25" s="225">
        <f>H17+H18+H19+H20+H21+H22+H23+H24</f>
        <v>0</v>
      </c>
      <c r="I25" s="225">
        <f>I17+I18+I19+I20+I21+I22+I23+I24</f>
        <v>0</v>
      </c>
      <c r="J25" s="225">
        <f>J17+J18+J19+J20+J21+J22+J23+J24</f>
        <v>0</v>
      </c>
      <c r="K25" s="225">
        <f>K17+K18+K19+K20+K21+K22+K23+K24</f>
        <v>0</v>
      </c>
      <c r="L25" s="226">
        <f>L17+L18+L19+L20+L21+L22+L23+L24</f>
        <v>0</v>
      </c>
    </row>
    <row r="26" spans="1:12" ht="15" customHeight="1">
      <c r="A26" s="243"/>
      <c r="B26" s="243"/>
      <c r="C26" s="243"/>
      <c r="D26" s="243"/>
      <c r="E26" s="243"/>
      <c r="F26" s="243"/>
      <c r="G26" s="134"/>
      <c r="H26" s="134"/>
      <c r="I26" s="134"/>
      <c r="J26" s="134"/>
      <c r="K26" s="134"/>
      <c r="L26" s="134"/>
    </row>
    <row r="27" spans="1:12" ht="16.5" customHeight="1" thickBot="1">
      <c r="A27" s="811" t="s">
        <v>110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2"/>
    </row>
    <row r="28" spans="1:12" ht="15" customHeight="1">
      <c r="A28" s="547" t="s">
        <v>148</v>
      </c>
      <c r="B28" s="548"/>
      <c r="C28" s="548"/>
      <c r="D28" s="548"/>
      <c r="E28" s="548"/>
      <c r="F28" s="548"/>
      <c r="G28" s="130" t="s">
        <v>177</v>
      </c>
      <c r="H28" s="147"/>
      <c r="I28" s="147"/>
      <c r="J28" s="147"/>
      <c r="K28" s="147"/>
      <c r="L28" s="4"/>
    </row>
    <row r="29" spans="1:12" ht="15" customHeight="1">
      <c r="A29" s="518" t="s">
        <v>204</v>
      </c>
      <c r="B29" s="519"/>
      <c r="C29" s="519"/>
      <c r="D29" s="519"/>
      <c r="E29" s="519"/>
      <c r="F29" s="519"/>
      <c r="G29" s="131" t="s">
        <v>210</v>
      </c>
      <c r="H29" s="264" t="str">
        <f>IF(H28&lt;&gt;0,(H15-H25)/H28,"")</f>
        <v/>
      </c>
      <c r="I29" s="264" t="str">
        <f>IF(I28&lt;&gt;0,(I15-I25)/I28,"")</f>
        <v/>
      </c>
      <c r="J29" s="264" t="str">
        <f>IF(J28&lt;&gt;0,(J15-J25)/J28,"")</f>
        <v/>
      </c>
      <c r="K29" s="264" t="str">
        <f>IF(K28&lt;&gt;0,(K15-K25)/K28,"")</f>
        <v/>
      </c>
      <c r="L29" s="265" t="str">
        <f>IF(L28&lt;&gt;0,(L15-L25)/L28,"")</f>
        <v/>
      </c>
    </row>
    <row r="30" spans="1:12" ht="15" customHeight="1" thickBot="1">
      <c r="A30" s="567" t="s">
        <v>220</v>
      </c>
      <c r="B30" s="812"/>
      <c r="C30" s="812"/>
      <c r="D30" s="812"/>
      <c r="E30" s="812"/>
      <c r="F30" s="812"/>
      <c r="G30" s="132" t="s">
        <v>226</v>
      </c>
      <c r="H30" s="266" t="str">
        <f>IF(H28&lt;&gt;0,(H15-H25-H12+H22)/H28,"")</f>
        <v/>
      </c>
      <c r="I30" s="266" t="str">
        <f>IF(I28&lt;&gt;0,(I15-I25-I12+I22)/I28,"")</f>
        <v/>
      </c>
      <c r="J30" s="266" t="str">
        <f>IF(J28&lt;&gt;0,(J15-J25-J12+J22)/J28,"")</f>
        <v/>
      </c>
      <c r="K30" s="266" t="str">
        <f>IF(K28&lt;&gt;0,(K15-K25-K12+K22)/K28,"")</f>
        <v/>
      </c>
      <c r="L30" s="267" t="str">
        <f>IF(L28&lt;&gt;0,(L15-L25-L12+L22)/L28,"")</f>
        <v/>
      </c>
    </row>
    <row r="31" spans="1:12" ht="27" customHeight="1" thickBot="1">
      <c r="A31" s="811" t="s">
        <v>301</v>
      </c>
      <c r="B31" s="641"/>
      <c r="C31" s="641"/>
      <c r="D31" s="641"/>
      <c r="E31" s="641"/>
      <c r="F31" s="641"/>
      <c r="G31" s="641"/>
      <c r="H31" s="641"/>
      <c r="I31" s="641"/>
      <c r="J31" s="641"/>
      <c r="K31" s="641"/>
      <c r="L31" s="642"/>
    </row>
    <row r="32" spans="1:12" ht="15" customHeight="1">
      <c r="A32" s="647" t="s">
        <v>260</v>
      </c>
      <c r="B32" s="648"/>
      <c r="C32" s="648"/>
      <c r="D32" s="648"/>
      <c r="E32" s="648"/>
      <c r="F32" s="649"/>
      <c r="G32" s="130" t="s">
        <v>263</v>
      </c>
      <c r="H32" s="147"/>
      <c r="I32" s="147"/>
      <c r="J32" s="147"/>
      <c r="K32" s="147"/>
      <c r="L32" s="236"/>
    </row>
    <row r="33" spans="1:12" ht="15" customHeight="1" thickBot="1">
      <c r="A33" s="878" t="s">
        <v>261</v>
      </c>
      <c r="B33" s="879"/>
      <c r="C33" s="879"/>
      <c r="D33" s="879"/>
      <c r="E33" s="879"/>
      <c r="F33" s="880"/>
      <c r="G33" s="132" t="s">
        <v>264</v>
      </c>
      <c r="H33" s="285"/>
      <c r="I33" s="285"/>
      <c r="J33" s="285"/>
      <c r="K33" s="285"/>
      <c r="L33" s="286"/>
    </row>
    <row r="34" spans="1:12" ht="27" customHeight="1" thickBot="1">
      <c r="A34" s="824" t="s">
        <v>262</v>
      </c>
      <c r="B34" s="574"/>
      <c r="C34" s="574"/>
      <c r="D34" s="574"/>
      <c r="E34" s="574"/>
      <c r="F34" s="877"/>
      <c r="G34" s="877"/>
      <c r="H34" s="877"/>
      <c r="I34" s="877"/>
      <c r="J34" s="877"/>
      <c r="K34" s="877"/>
      <c r="L34" s="881"/>
    </row>
    <row r="35" spans="1:12" ht="15" customHeight="1">
      <c r="A35" s="547" t="s">
        <v>148</v>
      </c>
      <c r="B35" s="548"/>
      <c r="C35" s="548"/>
      <c r="D35" s="548"/>
      <c r="E35" s="548"/>
      <c r="F35" s="548"/>
      <c r="G35" s="130" t="s">
        <v>265</v>
      </c>
      <c r="H35" s="147"/>
      <c r="I35" s="147"/>
      <c r="J35" s="147"/>
      <c r="K35" s="147"/>
      <c r="L35" s="236"/>
    </row>
    <row r="36" spans="1:12" ht="15" customHeight="1">
      <c r="A36" s="518" t="s">
        <v>207</v>
      </c>
      <c r="B36" s="519"/>
      <c r="C36" s="519"/>
      <c r="D36" s="519"/>
      <c r="E36" s="519"/>
      <c r="F36" s="519"/>
      <c r="G36" s="131" t="s">
        <v>273</v>
      </c>
      <c r="H36" s="294" t="str">
        <f>IF(H35&lt;&gt;0,(H15-H25-H13-H14+H20+H23+H24+H32-H33)/H35,"")</f>
        <v/>
      </c>
      <c r="I36" s="294" t="str">
        <f t="shared" ref="I36:L36" si="0">IF(I35&lt;&gt;0,(I15-I25-I13-I14+I20+I23+I24+I32-I33)/I35,"")</f>
        <v/>
      </c>
      <c r="J36" s="294" t="str">
        <f t="shared" si="0"/>
        <v/>
      </c>
      <c r="K36" s="294" t="str">
        <f t="shared" si="0"/>
        <v/>
      </c>
      <c r="L36" s="295" t="str">
        <f t="shared" si="0"/>
        <v/>
      </c>
    </row>
    <row r="37" spans="1:12" ht="15" customHeight="1" thickBot="1">
      <c r="A37" s="567" t="s">
        <v>220</v>
      </c>
      <c r="B37" s="812"/>
      <c r="C37" s="812"/>
      <c r="D37" s="812"/>
      <c r="E37" s="812"/>
      <c r="F37" s="812"/>
      <c r="G37" s="132" t="s">
        <v>274</v>
      </c>
      <c r="H37" s="296" t="str">
        <f>IF(H35&lt;&gt;0,(H15-H25-H13-H14-H12+H20+H23+H24+H22+H32-H33)/H35,"")</f>
        <v/>
      </c>
      <c r="I37" s="296" t="str">
        <f t="shared" ref="I37:L37" si="1">IF(I35&lt;&gt;0,(I15-I25-I13-I14-I12+I20+I23+I24+I22+I32-I33)/I35,"")</f>
        <v/>
      </c>
      <c r="J37" s="296" t="str">
        <f t="shared" si="1"/>
        <v/>
      </c>
      <c r="K37" s="296" t="str">
        <f t="shared" si="1"/>
        <v/>
      </c>
      <c r="L37" s="297" t="str">
        <f t="shared" si="1"/>
        <v/>
      </c>
    </row>
    <row r="38" spans="1:12" ht="27" customHeight="1" thickBot="1">
      <c r="A38" s="214"/>
      <c r="B38" s="214"/>
      <c r="C38" s="214"/>
      <c r="D38" s="214"/>
      <c r="E38" s="214"/>
      <c r="F38" s="214"/>
      <c r="G38" s="214"/>
      <c r="H38" s="135"/>
      <c r="I38" s="135"/>
      <c r="J38" s="135"/>
      <c r="K38" s="135"/>
      <c r="L38" s="116"/>
    </row>
    <row r="39" spans="1:12" ht="15" customHeight="1" thickBot="1">
      <c r="D39" s="136">
        <v>2015</v>
      </c>
      <c r="E39" s="137">
        <v>2016</v>
      </c>
    </row>
    <row r="40" spans="1:12" ht="15" customHeight="1" thickBot="1">
      <c r="A40" s="824" t="s">
        <v>123</v>
      </c>
      <c r="B40" s="574"/>
      <c r="C40" s="574"/>
      <c r="D40" s="574"/>
      <c r="E40" s="574"/>
      <c r="F40" s="574"/>
      <c r="G40" s="574"/>
      <c r="H40" s="574"/>
      <c r="I40" s="574"/>
      <c r="J40" s="574"/>
      <c r="K40" s="574"/>
      <c r="L40" s="575"/>
    </row>
    <row r="41" spans="1:12" ht="15" customHeight="1">
      <c r="A41" s="647" t="s">
        <v>149</v>
      </c>
      <c r="B41" s="648"/>
      <c r="C41" s="649"/>
      <c r="D41" s="165"/>
      <c r="E41" s="166"/>
      <c r="G41" s="28"/>
    </row>
    <row r="42" spans="1:12" ht="15" customHeight="1" thickBot="1">
      <c r="A42" s="878" t="s">
        <v>150</v>
      </c>
      <c r="B42" s="879"/>
      <c r="C42" s="880"/>
      <c r="D42" s="167"/>
      <c r="E42" s="168"/>
      <c r="G42" s="28"/>
    </row>
    <row r="43" spans="1:12">
      <c r="A43" s="214"/>
      <c r="B43" s="214"/>
      <c r="C43" s="214"/>
      <c r="D43" s="214"/>
      <c r="E43" s="214"/>
      <c r="F43" s="214"/>
      <c r="G43" s="214"/>
      <c r="H43" s="135"/>
      <c r="I43" s="135"/>
      <c r="J43" s="135"/>
      <c r="K43" s="135"/>
      <c r="L43" s="116"/>
    </row>
  </sheetData>
  <sheetProtection algorithmName="SHA-512" hashValue="x7SfKajV7Wg1+B0j5xhiiBtZ2yfUhAbyajLsDBAQpAtSiWCGfuFFAuVuTEB/ve8VCzGEy6mx9f25qXlwJkXQpQ==" saltValue="uPxRkj5ewV6H/frc7h7r+Q==" spinCount="100000" sheet="1" objects="1" scenarios="1" selectLockedCells="1"/>
  <mergeCells count="35">
    <mergeCell ref="A12:F12"/>
    <mergeCell ref="A22:F22"/>
    <mergeCell ref="A41:C41"/>
    <mergeCell ref="A42:C42"/>
    <mergeCell ref="A10:F10"/>
    <mergeCell ref="A11:F11"/>
    <mergeCell ref="A13:F13"/>
    <mergeCell ref="A14:F14"/>
    <mergeCell ref="A15:F15"/>
    <mergeCell ref="A16:L16"/>
    <mergeCell ref="A17:F17"/>
    <mergeCell ref="A18:F18"/>
    <mergeCell ref="A19:F19"/>
    <mergeCell ref="A20:F20"/>
    <mergeCell ref="A21:F21"/>
    <mergeCell ref="A23:F23"/>
    <mergeCell ref="A1:L1"/>
    <mergeCell ref="A4:L4"/>
    <mergeCell ref="A7:L7"/>
    <mergeCell ref="A8:F8"/>
    <mergeCell ref="A9:F9"/>
    <mergeCell ref="A24:F24"/>
    <mergeCell ref="A25:F25"/>
    <mergeCell ref="A27:L27"/>
    <mergeCell ref="A28:F28"/>
    <mergeCell ref="A40:L40"/>
    <mergeCell ref="A30:F30"/>
    <mergeCell ref="A29:F29"/>
    <mergeCell ref="A33:F33"/>
    <mergeCell ref="A36:F36"/>
    <mergeCell ref="A37:F37"/>
    <mergeCell ref="A31:L31"/>
    <mergeCell ref="A32:F32"/>
    <mergeCell ref="A34:L34"/>
    <mergeCell ref="A35:F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M21"/>
  <sheetViews>
    <sheetView showGridLines="0" workbookViewId="0">
      <selection activeCell="K17" sqref="K17:L17"/>
    </sheetView>
  </sheetViews>
  <sheetFormatPr defaultColWidth="9.140625" defaultRowHeight="12.75"/>
  <cols>
    <col min="1" max="1" width="2.7109375" style="28" customWidth="1"/>
    <col min="2" max="8" width="7.85546875" style="28" customWidth="1"/>
    <col min="9" max="10" width="9.7109375" style="28" customWidth="1"/>
    <col min="11" max="16384" width="9.140625" style="28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</row>
    <row r="2" spans="1:13" s="26" customFormat="1" ht="21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3" ht="21" customHeight="1" thickBot="1">
      <c r="A3" s="27"/>
      <c r="B3" s="27"/>
      <c r="C3" s="27"/>
      <c r="D3" s="27"/>
      <c r="E3" s="27"/>
    </row>
    <row r="4" spans="1:13" s="34" customFormat="1" ht="30.75" customHeight="1" thickBot="1">
      <c r="A4" s="537" t="s">
        <v>152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M4" s="35"/>
    </row>
    <row r="5" spans="1:13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70"/>
      <c r="J5" s="70"/>
      <c r="K5" s="71"/>
      <c r="L5" s="71"/>
    </row>
    <row r="6" spans="1:13" s="73" customFormat="1" ht="21.75" customHeight="1" thickBot="1">
      <c r="A6" s="69"/>
      <c r="B6" s="69"/>
      <c r="C6" s="69"/>
      <c r="D6" s="69"/>
      <c r="E6" s="69"/>
      <c r="F6" s="69"/>
      <c r="G6" s="69"/>
      <c r="H6" s="69"/>
      <c r="I6" s="530">
        <v>2015</v>
      </c>
      <c r="J6" s="531"/>
      <c r="K6" s="525">
        <v>2016</v>
      </c>
      <c r="L6" s="526"/>
    </row>
    <row r="7" spans="1:13" ht="21" customHeight="1" thickBot="1">
      <c r="A7" s="528" t="s">
        <v>106</v>
      </c>
      <c r="B7" s="528"/>
      <c r="C7" s="528"/>
      <c r="D7" s="528"/>
      <c r="E7" s="528"/>
      <c r="F7" s="528"/>
      <c r="G7" s="528"/>
      <c r="H7" s="528"/>
      <c r="I7" s="529"/>
      <c r="J7" s="529"/>
      <c r="K7" s="527"/>
      <c r="L7" s="527"/>
    </row>
    <row r="8" spans="1:13" ht="19.5" customHeight="1">
      <c r="A8" s="513" t="s">
        <v>127</v>
      </c>
      <c r="B8" s="514"/>
      <c r="C8" s="514"/>
      <c r="D8" s="514"/>
      <c r="E8" s="514"/>
      <c r="F8" s="514"/>
      <c r="G8" s="514"/>
      <c r="H8" s="514"/>
      <c r="I8" s="520"/>
      <c r="J8" s="520"/>
      <c r="K8" s="520"/>
      <c r="L8" s="524"/>
    </row>
    <row r="9" spans="1:13" ht="19.5" customHeight="1">
      <c r="A9" s="518" t="s">
        <v>107</v>
      </c>
      <c r="B9" s="519"/>
      <c r="C9" s="519"/>
      <c r="D9" s="519"/>
      <c r="E9" s="519"/>
      <c r="F9" s="519"/>
      <c r="G9" s="519"/>
      <c r="H9" s="519"/>
      <c r="I9" s="505"/>
      <c r="J9" s="505"/>
      <c r="K9" s="505"/>
      <c r="L9" s="517"/>
    </row>
    <row r="10" spans="1:13" ht="19.5" customHeight="1">
      <c r="A10" s="534" t="s">
        <v>321</v>
      </c>
      <c r="B10" s="535"/>
      <c r="C10" s="535"/>
      <c r="D10" s="535"/>
      <c r="E10" s="535"/>
      <c r="F10" s="535"/>
      <c r="G10" s="535"/>
      <c r="H10" s="535"/>
      <c r="I10" s="505"/>
      <c r="J10" s="505"/>
      <c r="K10" s="505"/>
      <c r="L10" s="517"/>
    </row>
    <row r="11" spans="1:13" ht="19.5" customHeight="1" thickBot="1">
      <c r="A11" s="532" t="s">
        <v>27</v>
      </c>
      <c r="B11" s="533"/>
      <c r="C11" s="533"/>
      <c r="D11" s="533"/>
      <c r="E11" s="533"/>
      <c r="F11" s="533"/>
      <c r="G11" s="533"/>
      <c r="H11" s="533"/>
      <c r="I11" s="521">
        <f>+I8+I9</f>
        <v>0</v>
      </c>
      <c r="J11" s="521"/>
      <c r="K11" s="521">
        <f>+K8+K9</f>
        <v>0</v>
      </c>
      <c r="L11" s="522"/>
    </row>
    <row r="12" spans="1:13" ht="4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5" spans="1:13" ht="21" customHeight="1" thickBot="1">
      <c r="A15" s="536" t="s">
        <v>153</v>
      </c>
      <c r="B15" s="536"/>
      <c r="C15" s="536"/>
      <c r="D15" s="536"/>
      <c r="E15" s="536"/>
      <c r="F15" s="536"/>
      <c r="G15" s="536"/>
      <c r="H15" s="536"/>
      <c r="I15" s="529"/>
      <c r="J15" s="529"/>
      <c r="K15" s="527"/>
      <c r="L15" s="527"/>
    </row>
    <row r="16" spans="1:13" ht="19.5" customHeight="1">
      <c r="A16" s="513" t="s">
        <v>128</v>
      </c>
      <c r="B16" s="514"/>
      <c r="C16" s="514"/>
      <c r="D16" s="514"/>
      <c r="E16" s="514"/>
      <c r="F16" s="514"/>
      <c r="G16" s="514"/>
      <c r="H16" s="514"/>
      <c r="I16" s="520"/>
      <c r="J16" s="520"/>
      <c r="K16" s="520"/>
      <c r="L16" s="524"/>
    </row>
    <row r="17" spans="1:12" ht="19.5" customHeight="1">
      <c r="A17" s="515" t="s">
        <v>322</v>
      </c>
      <c r="B17" s="516"/>
      <c r="C17" s="516"/>
      <c r="D17" s="516"/>
      <c r="E17" s="516"/>
      <c r="F17" s="516"/>
      <c r="G17" s="516"/>
      <c r="H17" s="516"/>
      <c r="I17" s="505"/>
      <c r="J17" s="505"/>
      <c r="K17" s="505"/>
      <c r="L17" s="517"/>
    </row>
    <row r="18" spans="1:12" ht="19.5" customHeight="1">
      <c r="A18" s="506" t="s">
        <v>229</v>
      </c>
      <c r="B18" s="507"/>
      <c r="C18" s="507"/>
      <c r="D18" s="507"/>
      <c r="E18" s="507"/>
      <c r="F18" s="507"/>
      <c r="G18" s="507"/>
      <c r="H18" s="507"/>
      <c r="I18" s="508"/>
      <c r="J18" s="508"/>
      <c r="K18" s="508"/>
      <c r="L18" s="523"/>
    </row>
    <row r="19" spans="1:12" ht="5.25" customHeight="1">
      <c r="A19" s="75"/>
      <c r="B19" s="76"/>
      <c r="C19" s="76"/>
      <c r="D19" s="76"/>
      <c r="E19" s="76"/>
      <c r="F19" s="76"/>
      <c r="G19" s="76"/>
      <c r="H19" s="76"/>
      <c r="I19" s="77"/>
      <c r="J19" s="77"/>
      <c r="K19" s="77"/>
      <c r="L19" s="78"/>
    </row>
    <row r="20" spans="1:12" ht="19.5" customHeight="1">
      <c r="A20" s="518" t="s">
        <v>108</v>
      </c>
      <c r="B20" s="519"/>
      <c r="C20" s="519"/>
      <c r="D20" s="519"/>
      <c r="E20" s="519"/>
      <c r="F20" s="519"/>
      <c r="G20" s="519"/>
      <c r="H20" s="519"/>
      <c r="I20" s="505"/>
      <c r="J20" s="505"/>
      <c r="K20" s="505"/>
      <c r="L20" s="517"/>
    </row>
    <row r="21" spans="1:12" ht="19.5" customHeight="1" thickBot="1">
      <c r="A21" s="511" t="s">
        <v>329</v>
      </c>
      <c r="B21" s="512"/>
      <c r="C21" s="512"/>
      <c r="D21" s="512"/>
      <c r="E21" s="512"/>
      <c r="F21" s="512"/>
      <c r="G21" s="512"/>
      <c r="H21" s="512"/>
      <c r="I21" s="509"/>
      <c r="J21" s="509"/>
      <c r="K21" s="509"/>
      <c r="L21" s="510"/>
    </row>
  </sheetData>
  <sheetProtection algorithmName="SHA-512" hashValue="MYz/zP6i2MQ+6Xg/ncTsd2QxPBcxgp5esTaONSM0O6xVchg0Ra4+Z9e4M7haS8Xp+Rl9B5/rIa7BiKSSThEwgA==" saltValue="gqazq+qgm9gmqe8O5aN0HQ==" spinCount="100000" sheet="1" objects="1" scenarios="1" selectLockedCells="1"/>
  <mergeCells count="37">
    <mergeCell ref="A1:L1"/>
    <mergeCell ref="K6:L6"/>
    <mergeCell ref="K15:L15"/>
    <mergeCell ref="A7:H7"/>
    <mergeCell ref="I7:J7"/>
    <mergeCell ref="I6:J6"/>
    <mergeCell ref="K7:L7"/>
    <mergeCell ref="A11:H11"/>
    <mergeCell ref="I11:J11"/>
    <mergeCell ref="A10:H10"/>
    <mergeCell ref="I10:J10"/>
    <mergeCell ref="A15:H15"/>
    <mergeCell ref="I15:J15"/>
    <mergeCell ref="A4:L4"/>
    <mergeCell ref="K8:L8"/>
    <mergeCell ref="K9:L9"/>
    <mergeCell ref="K18:L18"/>
    <mergeCell ref="K16:L16"/>
    <mergeCell ref="A8:H8"/>
    <mergeCell ref="I8:J8"/>
    <mergeCell ref="A9:H9"/>
    <mergeCell ref="I20:J20"/>
    <mergeCell ref="A18:H18"/>
    <mergeCell ref="I18:J18"/>
    <mergeCell ref="I9:J9"/>
    <mergeCell ref="K21:L21"/>
    <mergeCell ref="A21:H21"/>
    <mergeCell ref="I21:J21"/>
    <mergeCell ref="A16:H16"/>
    <mergeCell ref="A17:H17"/>
    <mergeCell ref="I17:J17"/>
    <mergeCell ref="K17:L17"/>
    <mergeCell ref="K20:L20"/>
    <mergeCell ref="A20:H20"/>
    <mergeCell ref="I16:J16"/>
    <mergeCell ref="K11:L11"/>
    <mergeCell ref="K10:L1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O34"/>
  <sheetViews>
    <sheetView showGridLines="0" topLeftCell="A10" workbookViewId="0">
      <selection activeCell="K33" sqref="K33"/>
    </sheetView>
  </sheetViews>
  <sheetFormatPr defaultColWidth="9.140625" defaultRowHeight="12.75"/>
  <cols>
    <col min="1" max="5" width="6.7109375" style="28" customWidth="1"/>
    <col min="6" max="6" width="3.7109375" style="28" customWidth="1"/>
    <col min="7" max="7" width="16.7109375" style="65" customWidth="1"/>
    <col min="8" max="12" width="12.7109375" style="28" customWidth="1"/>
    <col min="13" max="16384" width="9.140625" style="28"/>
  </cols>
  <sheetData>
    <row r="1" spans="1:12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882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2" ht="21" customHeight="1" thickBot="1">
      <c r="A3" s="27"/>
      <c r="B3" s="27"/>
      <c r="C3" s="27"/>
      <c r="D3" s="27"/>
      <c r="E3" s="27"/>
      <c r="G3" s="28"/>
    </row>
    <row r="4" spans="1:12" s="34" customFormat="1" ht="30.75" customHeight="1" thickBot="1">
      <c r="A4" s="537" t="s">
        <v>259</v>
      </c>
      <c r="B4" s="538"/>
      <c r="C4" s="538"/>
      <c r="D4" s="538"/>
      <c r="E4" s="538"/>
      <c r="F4" s="538"/>
      <c r="G4" s="538"/>
      <c r="H4" s="538"/>
      <c r="I4" s="538"/>
      <c r="J4" s="538"/>
      <c r="K4" s="726"/>
      <c r="L4" s="727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70"/>
      <c r="L5" s="70"/>
    </row>
    <row r="6" spans="1:12" ht="21.75" customHeight="1" thickBot="1">
      <c r="A6" s="69"/>
      <c r="B6" s="69"/>
      <c r="C6" s="69"/>
      <c r="D6" s="69"/>
      <c r="E6" s="69"/>
      <c r="F6" s="69"/>
      <c r="G6" s="69"/>
      <c r="H6" s="283">
        <v>2012</v>
      </c>
      <c r="I6" s="284">
        <v>2013</v>
      </c>
      <c r="J6" s="128">
        <v>2014</v>
      </c>
      <c r="K6" s="128">
        <v>2015</v>
      </c>
      <c r="L6" s="129">
        <v>2016</v>
      </c>
    </row>
    <row r="7" spans="1:12" ht="27.75" customHeight="1" thickBot="1">
      <c r="A7" s="824" t="s">
        <v>134</v>
      </c>
      <c r="B7" s="574"/>
      <c r="C7" s="574"/>
      <c r="D7" s="574"/>
      <c r="E7" s="574"/>
      <c r="F7" s="877"/>
      <c r="G7" s="877"/>
      <c r="H7" s="877"/>
      <c r="I7" s="877"/>
      <c r="J7" s="877"/>
      <c r="K7" s="877"/>
      <c r="L7" s="881"/>
    </row>
    <row r="8" spans="1:12" ht="15" customHeight="1">
      <c r="A8" s="647" t="s">
        <v>205</v>
      </c>
      <c r="B8" s="648"/>
      <c r="C8" s="648"/>
      <c r="D8" s="648"/>
      <c r="E8" s="648"/>
      <c r="F8" s="648"/>
      <c r="G8" s="130" t="s">
        <v>62</v>
      </c>
      <c r="H8" s="147"/>
      <c r="I8" s="147"/>
      <c r="J8" s="147"/>
      <c r="K8" s="147"/>
      <c r="L8" s="4"/>
    </row>
    <row r="9" spans="1:12" ht="15" customHeight="1">
      <c r="A9" s="650" t="s">
        <v>224</v>
      </c>
      <c r="B9" s="651"/>
      <c r="C9" s="651"/>
      <c r="D9" s="651"/>
      <c r="E9" s="651"/>
      <c r="F9" s="652"/>
      <c r="G9" s="131" t="s">
        <v>63</v>
      </c>
      <c r="H9" s="206"/>
      <c r="I9" s="206"/>
      <c r="J9" s="206"/>
      <c r="K9" s="206"/>
      <c r="L9" s="209"/>
    </row>
    <row r="10" spans="1:12" ht="15" customHeight="1">
      <c r="A10" s="650" t="s">
        <v>201</v>
      </c>
      <c r="B10" s="651"/>
      <c r="C10" s="651"/>
      <c r="D10" s="651"/>
      <c r="E10" s="651"/>
      <c r="F10" s="652"/>
      <c r="G10" s="185" t="s">
        <v>64</v>
      </c>
      <c r="H10" s="186"/>
      <c r="I10" s="186"/>
      <c r="J10" s="186"/>
      <c r="K10" s="186"/>
      <c r="L10" s="187"/>
    </row>
    <row r="11" spans="1:12" ht="15" customHeight="1">
      <c r="A11" s="650" t="s">
        <v>202</v>
      </c>
      <c r="B11" s="651"/>
      <c r="C11" s="651"/>
      <c r="D11" s="651"/>
      <c r="E11" s="651"/>
      <c r="F11" s="652"/>
      <c r="G11" s="185" t="s">
        <v>65</v>
      </c>
      <c r="H11" s="186"/>
      <c r="I11" s="186"/>
      <c r="J11" s="186"/>
      <c r="K11" s="186"/>
      <c r="L11" s="187"/>
    </row>
    <row r="12" spans="1:12" ht="15" customHeight="1" thickBot="1">
      <c r="A12" s="638" t="s">
        <v>136</v>
      </c>
      <c r="B12" s="639"/>
      <c r="C12" s="639"/>
      <c r="D12" s="639"/>
      <c r="E12" s="639"/>
      <c r="F12" s="639"/>
      <c r="G12" s="132" t="s">
        <v>160</v>
      </c>
      <c r="H12" s="207">
        <f>+H8+H9+H10+H11</f>
        <v>0</v>
      </c>
      <c r="I12" s="207">
        <f>+I8+I9+I10+I11</f>
        <v>0</v>
      </c>
      <c r="J12" s="207">
        <f>+J8+J9+J10+J11</f>
        <v>0</v>
      </c>
      <c r="K12" s="207">
        <f>+K8+K9+K10+K11</f>
        <v>0</v>
      </c>
      <c r="L12" s="208">
        <f>+L8+L9+L10+L11</f>
        <v>0</v>
      </c>
    </row>
    <row r="13" spans="1:12" ht="27.75" customHeight="1" thickBot="1">
      <c r="A13" s="824" t="s">
        <v>135</v>
      </c>
      <c r="B13" s="574"/>
      <c r="C13" s="574"/>
      <c r="D13" s="574"/>
      <c r="E13" s="574"/>
      <c r="F13" s="877"/>
      <c r="G13" s="877"/>
      <c r="H13" s="877"/>
      <c r="I13" s="877"/>
      <c r="J13" s="877"/>
      <c r="K13" s="877"/>
      <c r="L13" s="881"/>
    </row>
    <row r="14" spans="1:12" ht="15" customHeight="1">
      <c r="A14" s="547" t="s">
        <v>61</v>
      </c>
      <c r="B14" s="548"/>
      <c r="C14" s="548"/>
      <c r="D14" s="548"/>
      <c r="E14" s="548"/>
      <c r="F14" s="548"/>
      <c r="G14" s="133" t="s">
        <v>67</v>
      </c>
      <c r="H14" s="147"/>
      <c r="I14" s="147"/>
      <c r="J14" s="147"/>
      <c r="K14" s="147"/>
      <c r="L14" s="4"/>
    </row>
    <row r="15" spans="1:12" ht="15" customHeight="1">
      <c r="A15" s="518" t="s">
        <v>137</v>
      </c>
      <c r="B15" s="519"/>
      <c r="C15" s="519"/>
      <c r="D15" s="519"/>
      <c r="E15" s="519"/>
      <c r="F15" s="519"/>
      <c r="G15" s="131" t="s">
        <v>100</v>
      </c>
      <c r="H15" s="3"/>
      <c r="I15" s="3"/>
      <c r="J15" s="3"/>
      <c r="K15" s="3"/>
      <c r="L15" s="229"/>
    </row>
    <row r="16" spans="1:12" ht="15" customHeight="1">
      <c r="A16" s="883" t="s">
        <v>141</v>
      </c>
      <c r="B16" s="884"/>
      <c r="C16" s="884"/>
      <c r="D16" s="884"/>
      <c r="E16" s="884"/>
      <c r="F16" s="884"/>
      <c r="G16" s="884"/>
      <c r="H16" s="884"/>
      <c r="I16" s="884"/>
      <c r="J16" s="884"/>
      <c r="K16" s="884"/>
      <c r="L16" s="885"/>
    </row>
    <row r="17" spans="1:15" ht="15" customHeight="1">
      <c r="A17" s="892" t="s">
        <v>212</v>
      </c>
      <c r="B17" s="893"/>
      <c r="C17" s="893"/>
      <c r="D17" s="893"/>
      <c r="E17" s="893"/>
      <c r="F17" s="893"/>
      <c r="G17" s="886"/>
      <c r="H17" s="217"/>
      <c r="I17" s="217"/>
      <c r="J17" s="278"/>
      <c r="K17" s="278"/>
      <c r="L17" s="277"/>
    </row>
    <row r="18" spans="1:15" ht="15" customHeight="1">
      <c r="A18" s="892" t="s">
        <v>206</v>
      </c>
      <c r="B18" s="893"/>
      <c r="C18" s="893"/>
      <c r="D18" s="893"/>
      <c r="E18" s="893"/>
      <c r="F18" s="893"/>
      <c r="G18" s="887"/>
      <c r="H18" s="217"/>
      <c r="I18" s="217"/>
      <c r="J18" s="278"/>
      <c r="K18" s="278"/>
      <c r="L18" s="277"/>
    </row>
    <row r="19" spans="1:15" ht="15" customHeight="1">
      <c r="A19" s="892" t="s">
        <v>213</v>
      </c>
      <c r="B19" s="893"/>
      <c r="C19" s="893"/>
      <c r="D19" s="893"/>
      <c r="E19" s="893"/>
      <c r="F19" s="893"/>
      <c r="G19" s="888"/>
      <c r="H19" s="217"/>
      <c r="I19" s="217"/>
      <c r="J19" s="278"/>
      <c r="K19" s="278"/>
      <c r="L19" s="277"/>
    </row>
    <row r="20" spans="1:15" ht="15" customHeight="1">
      <c r="A20" s="889" t="s">
        <v>225</v>
      </c>
      <c r="B20" s="890"/>
      <c r="C20" s="890"/>
      <c r="D20" s="890"/>
      <c r="E20" s="890"/>
      <c r="F20" s="891"/>
      <c r="G20" s="131" t="s">
        <v>68</v>
      </c>
      <c r="H20" s="222"/>
      <c r="I20" s="222"/>
      <c r="J20" s="222"/>
      <c r="K20" s="222"/>
      <c r="L20" s="229"/>
    </row>
    <row r="21" spans="1:15" ht="15" customHeight="1">
      <c r="A21" s="518" t="s">
        <v>59</v>
      </c>
      <c r="B21" s="519"/>
      <c r="C21" s="519"/>
      <c r="D21" s="519"/>
      <c r="E21" s="519"/>
      <c r="F21" s="519"/>
      <c r="G21" s="131" t="s">
        <v>131</v>
      </c>
      <c r="H21" s="3"/>
      <c r="I21" s="3"/>
      <c r="J21" s="3"/>
      <c r="K21" s="3"/>
      <c r="L21" s="229"/>
      <c r="O21" s="188"/>
    </row>
    <row r="22" spans="1:15" ht="15" customHeight="1">
      <c r="A22" s="518" t="s">
        <v>203</v>
      </c>
      <c r="B22" s="519"/>
      <c r="C22" s="519"/>
      <c r="D22" s="519"/>
      <c r="E22" s="519"/>
      <c r="F22" s="519"/>
      <c r="G22" s="259" t="s">
        <v>120</v>
      </c>
      <c r="H22" s="182"/>
      <c r="I22" s="182"/>
      <c r="J22" s="182"/>
      <c r="K22" s="182"/>
      <c r="L22" s="187"/>
      <c r="O22" s="188"/>
    </row>
    <row r="23" spans="1:15" ht="15" customHeight="1">
      <c r="A23" s="650" t="s">
        <v>175</v>
      </c>
      <c r="B23" s="651"/>
      <c r="C23" s="651"/>
      <c r="D23" s="651"/>
      <c r="E23" s="651"/>
      <c r="F23" s="652"/>
      <c r="G23" s="259" t="s">
        <v>111</v>
      </c>
      <c r="H23" s="182"/>
      <c r="I23" s="182"/>
      <c r="J23" s="182"/>
      <c r="K23" s="182"/>
      <c r="L23" s="187"/>
      <c r="O23" s="188"/>
    </row>
    <row r="24" spans="1:15" ht="15" customHeight="1" thickBot="1">
      <c r="A24" s="532" t="s">
        <v>60</v>
      </c>
      <c r="B24" s="533"/>
      <c r="C24" s="533"/>
      <c r="D24" s="533"/>
      <c r="E24" s="533"/>
      <c r="F24" s="533"/>
      <c r="G24" s="132" t="s">
        <v>178</v>
      </c>
      <c r="H24" s="203">
        <f>+H14+H15+H20+H21+H22+H23</f>
        <v>0</v>
      </c>
      <c r="I24" s="203">
        <f>+I14+I15+I20+I21+I22+I23</f>
        <v>0</v>
      </c>
      <c r="J24" s="203">
        <f>+J14+J15+J20+J21+J22+J23</f>
        <v>0</v>
      </c>
      <c r="K24" s="203">
        <f>+K14+K15+K20+K21+K22+K23</f>
        <v>0</v>
      </c>
      <c r="L24" s="85">
        <f>+L14+L15+L20+L21+L22+L23</f>
        <v>0</v>
      </c>
    </row>
    <row r="25" spans="1:15" s="127" customFormat="1" ht="15" customHeight="1">
      <c r="A25" s="307"/>
      <c r="B25" s="307"/>
      <c r="C25" s="307"/>
      <c r="D25" s="307"/>
      <c r="E25" s="307"/>
      <c r="F25" s="307"/>
      <c r="G25" s="308"/>
      <c r="H25" s="309"/>
      <c r="I25" s="309"/>
      <c r="J25" s="309"/>
      <c r="K25" s="309"/>
      <c r="L25" s="309"/>
    </row>
    <row r="26" spans="1:15" ht="16.5" customHeight="1" thickBot="1">
      <c r="A26" s="824" t="s">
        <v>110</v>
      </c>
      <c r="B26" s="574"/>
      <c r="C26" s="574"/>
      <c r="D26" s="574"/>
      <c r="E26" s="574"/>
      <c r="F26" s="877"/>
      <c r="G26" s="877"/>
      <c r="H26" s="877"/>
      <c r="I26" s="877"/>
      <c r="J26" s="877"/>
      <c r="K26" s="877"/>
      <c r="L26" s="881"/>
    </row>
    <row r="27" spans="1:15" ht="15" customHeight="1">
      <c r="A27" s="547" t="s">
        <v>151</v>
      </c>
      <c r="B27" s="548"/>
      <c r="C27" s="548"/>
      <c r="D27" s="548"/>
      <c r="E27" s="548"/>
      <c r="F27" s="548"/>
      <c r="G27" s="130" t="s">
        <v>133</v>
      </c>
      <c r="H27" s="147"/>
      <c r="I27" s="147"/>
      <c r="J27" s="147"/>
      <c r="K27" s="147"/>
      <c r="L27" s="4"/>
    </row>
    <row r="28" spans="1:15" ht="15" customHeight="1" thickBot="1">
      <c r="A28" s="567" t="s">
        <v>207</v>
      </c>
      <c r="B28" s="812"/>
      <c r="C28" s="812"/>
      <c r="D28" s="812"/>
      <c r="E28" s="812"/>
      <c r="F28" s="812"/>
      <c r="G28" s="132" t="s">
        <v>179</v>
      </c>
      <c r="H28" s="262" t="str">
        <f>IF(H27&lt;&gt;0,(H12-H24)/H27,"")</f>
        <v/>
      </c>
      <c r="I28" s="262" t="str">
        <f>IF(I27&lt;&gt;0,(I12-I24)/I27,"")</f>
        <v/>
      </c>
      <c r="J28" s="262" t="str">
        <f>IF(J27&lt;&gt;0,(J12-J24)/J27,"")</f>
        <v/>
      </c>
      <c r="K28" s="262" t="str">
        <f>IF(K27&lt;&gt;0,(K12-K24)/K27,"")</f>
        <v/>
      </c>
      <c r="L28" s="263" t="str">
        <f>IF(L27&lt;&gt;0,(L12-L24)/L27,"")</f>
        <v/>
      </c>
    </row>
    <row r="29" spans="1:15" ht="27" customHeight="1" thickBot="1">
      <c r="A29" s="811" t="s">
        <v>301</v>
      </c>
      <c r="B29" s="641"/>
      <c r="C29" s="641"/>
      <c r="D29" s="641"/>
      <c r="E29" s="641"/>
      <c r="F29" s="641"/>
      <c r="G29" s="641"/>
      <c r="H29" s="641"/>
      <c r="I29" s="641"/>
      <c r="J29" s="641"/>
      <c r="K29" s="641"/>
      <c r="L29" s="642"/>
    </row>
    <row r="30" spans="1:15" ht="15" customHeight="1">
      <c r="A30" s="647" t="s">
        <v>260</v>
      </c>
      <c r="B30" s="648"/>
      <c r="C30" s="648"/>
      <c r="D30" s="648"/>
      <c r="E30" s="648"/>
      <c r="F30" s="649"/>
      <c r="G30" s="130" t="s">
        <v>161</v>
      </c>
      <c r="H30" s="147"/>
      <c r="I30" s="147"/>
      <c r="J30" s="147"/>
      <c r="K30" s="147"/>
      <c r="L30" s="236"/>
    </row>
    <row r="31" spans="1:15" ht="15" customHeight="1" thickBot="1">
      <c r="A31" s="878" t="s">
        <v>261</v>
      </c>
      <c r="B31" s="879"/>
      <c r="C31" s="879"/>
      <c r="D31" s="879"/>
      <c r="E31" s="879"/>
      <c r="F31" s="880"/>
      <c r="G31" s="132" t="s">
        <v>162</v>
      </c>
      <c r="H31" s="285"/>
      <c r="I31" s="285"/>
      <c r="J31" s="285"/>
      <c r="K31" s="285"/>
      <c r="L31" s="286"/>
    </row>
    <row r="32" spans="1:15" ht="27" customHeight="1" thickBot="1">
      <c r="A32" s="824" t="s">
        <v>262</v>
      </c>
      <c r="B32" s="574"/>
      <c r="C32" s="574"/>
      <c r="D32" s="574"/>
      <c r="E32" s="574"/>
      <c r="F32" s="877"/>
      <c r="G32" s="877"/>
      <c r="H32" s="877"/>
      <c r="I32" s="877"/>
      <c r="J32" s="877"/>
      <c r="K32" s="877"/>
      <c r="L32" s="881"/>
    </row>
    <row r="33" spans="1:12" ht="15" customHeight="1">
      <c r="A33" s="547" t="s">
        <v>151</v>
      </c>
      <c r="B33" s="548"/>
      <c r="C33" s="548"/>
      <c r="D33" s="548"/>
      <c r="E33" s="548"/>
      <c r="F33" s="548"/>
      <c r="G33" s="130" t="s">
        <v>176</v>
      </c>
      <c r="H33" s="147"/>
      <c r="I33" s="147"/>
      <c r="J33" s="147"/>
      <c r="K33" s="147"/>
      <c r="L33" s="236"/>
    </row>
    <row r="34" spans="1:12" ht="15" customHeight="1" thickBot="1">
      <c r="A34" s="567" t="s">
        <v>207</v>
      </c>
      <c r="B34" s="812"/>
      <c r="C34" s="812"/>
      <c r="D34" s="812"/>
      <c r="E34" s="812"/>
      <c r="F34" s="812"/>
      <c r="G34" s="132" t="s">
        <v>275</v>
      </c>
      <c r="H34" s="292" t="str">
        <f>IF(H33&lt;&gt;0,(H12-H24-H10-H11+H22+H23+H30-H31)/H33,"")</f>
        <v/>
      </c>
      <c r="I34" s="292" t="str">
        <f t="shared" ref="I34:L34" si="0">IF(I33&lt;&gt;0,(I12-I24-I10-I11+I22+I23+I30-I31)/I33,"")</f>
        <v/>
      </c>
      <c r="J34" s="292" t="str">
        <f t="shared" si="0"/>
        <v/>
      </c>
      <c r="K34" s="292" t="str">
        <f t="shared" si="0"/>
        <v/>
      </c>
      <c r="L34" s="293" t="str">
        <f t="shared" si="0"/>
        <v/>
      </c>
    </row>
  </sheetData>
  <sheetProtection algorithmName="SHA-512" hashValue="UuDJVgfXWYO3CHPYj96HULstcPvBqsrcwGph0Tpx0stwBajt9pJpUsUYRsDBiWYd1Zs9cUnrKpvi8boH6E0UGw==" saltValue="ENbvG77RGb2UYjhaf61zBQ==" spinCount="100000" sheet="1" objects="1" scenarios="1" selectLockedCells="1"/>
  <mergeCells count="30">
    <mergeCell ref="A31:F31"/>
    <mergeCell ref="A32:L32"/>
    <mergeCell ref="A33:F33"/>
    <mergeCell ref="A34:F34"/>
    <mergeCell ref="A26:L26"/>
    <mergeCell ref="A27:F27"/>
    <mergeCell ref="A28:F28"/>
    <mergeCell ref="A29:L29"/>
    <mergeCell ref="A30:F30"/>
    <mergeCell ref="A19:F19"/>
    <mergeCell ref="A17:F17"/>
    <mergeCell ref="A18:F18"/>
    <mergeCell ref="A23:F23"/>
    <mergeCell ref="A24:F24"/>
    <mergeCell ref="A16:L16"/>
    <mergeCell ref="G17:G19"/>
    <mergeCell ref="A10:F10"/>
    <mergeCell ref="A22:F22"/>
    <mergeCell ref="A1:L1"/>
    <mergeCell ref="A4:L4"/>
    <mergeCell ref="A7:L7"/>
    <mergeCell ref="A8:F8"/>
    <mergeCell ref="A9:F9"/>
    <mergeCell ref="A12:F12"/>
    <mergeCell ref="A13:L13"/>
    <mergeCell ref="A14:F14"/>
    <mergeCell ref="A15:F15"/>
    <mergeCell ref="A20:F20"/>
    <mergeCell ref="A21:F21"/>
    <mergeCell ref="A11:F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8"/>
  <sheetViews>
    <sheetView showGridLines="0" tabSelected="1" workbookViewId="0">
      <selection activeCell="J18" sqref="J18:K18"/>
    </sheetView>
  </sheetViews>
  <sheetFormatPr defaultColWidth="9.140625" defaultRowHeight="12.75"/>
  <cols>
    <col min="1" max="4" width="8.7109375" style="28" customWidth="1"/>
    <col min="5" max="9" width="8.28515625" style="28" customWidth="1"/>
    <col min="10" max="11" width="9.7109375" style="28" customWidth="1"/>
    <col min="12" max="16384" width="9.140625" style="28"/>
  </cols>
  <sheetData>
    <row r="1" spans="1:12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882"/>
    </row>
    <row r="2" spans="1:12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2" ht="21" customHeight="1" thickBot="1">
      <c r="A3" s="27"/>
      <c r="B3" s="27"/>
      <c r="C3" s="27"/>
      <c r="D3" s="27"/>
      <c r="E3" s="27"/>
    </row>
    <row r="4" spans="1:12" s="34" customFormat="1" ht="30.75" customHeight="1" thickBot="1">
      <c r="A4" s="537" t="s">
        <v>266</v>
      </c>
      <c r="B4" s="538"/>
      <c r="C4" s="538"/>
      <c r="D4" s="538"/>
      <c r="E4" s="538"/>
      <c r="F4" s="538"/>
      <c r="G4" s="538"/>
      <c r="H4" s="538"/>
      <c r="I4" s="538"/>
      <c r="J4" s="726"/>
      <c r="K4" s="727"/>
      <c r="L4" s="35"/>
    </row>
    <row r="5" spans="1:12" s="72" customFormat="1" ht="30.75" customHeight="1" thickBot="1">
      <c r="A5" s="69"/>
      <c r="B5" s="69"/>
      <c r="C5" s="69"/>
      <c r="D5" s="69"/>
      <c r="E5" s="69"/>
      <c r="F5" s="69"/>
      <c r="G5" s="69"/>
      <c r="H5" s="69"/>
      <c r="I5" s="69"/>
      <c r="J5" s="70"/>
      <c r="K5" s="70"/>
    </row>
    <row r="6" spans="1:12" ht="19.5" customHeight="1">
      <c r="A6" s="547" t="s">
        <v>277</v>
      </c>
      <c r="B6" s="548"/>
      <c r="C6" s="548"/>
      <c r="D6" s="548"/>
      <c r="E6" s="548"/>
      <c r="F6" s="548"/>
      <c r="G6" s="548"/>
      <c r="H6" s="548"/>
      <c r="I6" s="548"/>
      <c r="J6" s="908"/>
      <c r="K6" s="909"/>
    </row>
    <row r="7" spans="1:12" ht="18" customHeight="1">
      <c r="A7" s="910" t="s">
        <v>101</v>
      </c>
      <c r="B7" s="911"/>
      <c r="C7" s="911"/>
      <c r="D7" s="911"/>
      <c r="E7" s="911"/>
      <c r="F7" s="911"/>
      <c r="G7" s="911"/>
      <c r="H7" s="911"/>
      <c r="I7" s="911"/>
      <c r="J7" s="138"/>
      <c r="K7" s="139"/>
    </row>
    <row r="8" spans="1:12" ht="19.5" customHeight="1">
      <c r="A8" s="912" t="s">
        <v>102</v>
      </c>
      <c r="B8" s="913"/>
      <c r="C8" s="913"/>
      <c r="D8" s="913"/>
      <c r="E8" s="913"/>
      <c r="F8" s="913"/>
      <c r="G8" s="913"/>
      <c r="H8" s="913"/>
      <c r="I8" s="913"/>
      <c r="J8" s="898"/>
      <c r="K8" s="899"/>
    </row>
    <row r="9" spans="1:12" ht="19.5" customHeight="1" thickBot="1">
      <c r="A9" s="914" t="s">
        <v>103</v>
      </c>
      <c r="B9" s="915"/>
      <c r="C9" s="915"/>
      <c r="D9" s="915"/>
      <c r="E9" s="915"/>
      <c r="F9" s="915"/>
      <c r="G9" s="915"/>
      <c r="H9" s="915"/>
      <c r="I9" s="915"/>
      <c r="J9" s="906"/>
      <c r="K9" s="907"/>
    </row>
    <row r="10" spans="1:12" ht="4.5" customHeight="1" thickBo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2" ht="19.5" customHeight="1" thickBot="1">
      <c r="A11" s="894" t="s">
        <v>276</v>
      </c>
      <c r="B11" s="895"/>
      <c r="C11" s="895"/>
      <c r="D11" s="895"/>
      <c r="E11" s="895"/>
      <c r="F11" s="895"/>
      <c r="G11" s="895"/>
      <c r="H11" s="895"/>
      <c r="I11" s="895"/>
      <c r="J11" s="896"/>
      <c r="K11" s="897"/>
    </row>
    <row r="13" spans="1:12" ht="13.5" thickBot="1"/>
    <row r="14" spans="1:12" ht="19.5" customHeight="1">
      <c r="A14" s="547" t="s">
        <v>271</v>
      </c>
      <c r="B14" s="548"/>
      <c r="C14" s="548"/>
      <c r="D14" s="548"/>
      <c r="E14" s="548"/>
      <c r="F14" s="548"/>
      <c r="G14" s="548"/>
      <c r="H14" s="548"/>
      <c r="I14" s="548"/>
      <c r="J14" s="904"/>
      <c r="K14" s="905"/>
    </row>
    <row r="15" spans="1:12" ht="19.5" customHeight="1">
      <c r="A15" s="518" t="s">
        <v>121</v>
      </c>
      <c r="B15" s="519"/>
      <c r="C15" s="519"/>
      <c r="D15" s="519"/>
      <c r="E15" s="519"/>
      <c r="F15" s="519"/>
      <c r="G15" s="519"/>
      <c r="H15" s="519"/>
      <c r="I15" s="519"/>
      <c r="J15" s="898"/>
      <c r="K15" s="899"/>
    </row>
    <row r="16" spans="1:12" ht="4.5" customHeight="1">
      <c r="A16" s="140"/>
      <c r="B16" s="74"/>
      <c r="C16" s="74"/>
      <c r="D16" s="74"/>
      <c r="E16" s="74"/>
      <c r="F16" s="74"/>
      <c r="G16" s="74"/>
      <c r="H16" s="74"/>
      <c r="I16" s="74"/>
      <c r="J16" s="74"/>
      <c r="K16" s="141"/>
    </row>
    <row r="17" spans="1:11" ht="19.5" customHeight="1">
      <c r="A17" s="518" t="s">
        <v>109</v>
      </c>
      <c r="B17" s="519"/>
      <c r="C17" s="519"/>
      <c r="D17" s="519"/>
      <c r="E17" s="519"/>
      <c r="F17" s="519"/>
      <c r="G17" s="519"/>
      <c r="H17" s="519"/>
      <c r="I17" s="519"/>
      <c r="J17" s="902"/>
      <c r="K17" s="903"/>
    </row>
    <row r="18" spans="1:11" ht="19.5" customHeight="1" thickBot="1">
      <c r="A18" s="567" t="s">
        <v>104</v>
      </c>
      <c r="B18" s="812"/>
      <c r="C18" s="812"/>
      <c r="D18" s="812"/>
      <c r="E18" s="812"/>
      <c r="F18" s="812"/>
      <c r="G18" s="812"/>
      <c r="H18" s="812"/>
      <c r="I18" s="812"/>
      <c r="J18" s="900"/>
      <c r="K18" s="901"/>
    </row>
  </sheetData>
  <sheetProtection algorithmName="SHA-512" hashValue="YnulbnIjU532GQGQMK9Muar5lqWiUO7PfEjG4p9L2SzQePh8PtEkldgHSRJyC8EGgU/St4IW/CM57NLPnDf1Og==" saltValue="qFxn8dPx6oLyrpvm0wkY2g==" spinCount="100000" sheet="1" objects="1" scenarios="1" selectLockedCells="1"/>
  <mergeCells count="19">
    <mergeCell ref="A1:K1"/>
    <mergeCell ref="A4:K4"/>
    <mergeCell ref="J9:K9"/>
    <mergeCell ref="A6:I6"/>
    <mergeCell ref="J6:K6"/>
    <mergeCell ref="A7:I7"/>
    <mergeCell ref="A8:I8"/>
    <mergeCell ref="A9:I9"/>
    <mergeCell ref="J8:K8"/>
    <mergeCell ref="A11:I11"/>
    <mergeCell ref="J11:K11"/>
    <mergeCell ref="A15:I15"/>
    <mergeCell ref="J15:K15"/>
    <mergeCell ref="A18:I18"/>
    <mergeCell ref="J18:K18"/>
    <mergeCell ref="A17:I17"/>
    <mergeCell ref="J17:K17"/>
    <mergeCell ref="A14:I14"/>
    <mergeCell ref="J14:K1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FW102"/>
  <sheetViews>
    <sheetView showGridLines="0" zoomScaleNormal="100" workbookViewId="0">
      <selection activeCell="K10" sqref="K10"/>
    </sheetView>
  </sheetViews>
  <sheetFormatPr defaultColWidth="9.140625" defaultRowHeight="12.75"/>
  <cols>
    <col min="1" max="1" width="11.7109375" style="28" customWidth="1"/>
    <col min="2" max="7" width="9" style="28" customWidth="1"/>
    <col min="8" max="8" width="14.7109375" style="28" customWidth="1"/>
    <col min="9" max="10" width="14.7109375" style="127" customWidth="1"/>
    <col min="11" max="13" width="14.7109375" style="28" customWidth="1"/>
    <col min="14" max="14" width="9.140625" style="194"/>
    <col min="15" max="16384" width="9.140625" style="28"/>
  </cols>
  <sheetData>
    <row r="1" spans="1:855" s="26" customFormat="1" ht="24" customHeight="1">
      <c r="A1" s="540" t="s">
        <v>69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194"/>
    </row>
    <row r="2" spans="1:855" s="26" customFormat="1" ht="21" customHeight="1">
      <c r="A2" s="223"/>
      <c r="B2" s="223"/>
      <c r="C2" s="223"/>
      <c r="D2" s="223"/>
      <c r="E2" s="223"/>
      <c r="F2" s="223"/>
      <c r="G2" s="223"/>
      <c r="H2" s="223"/>
      <c r="I2" s="201"/>
      <c r="J2" s="201"/>
      <c r="K2" s="223"/>
      <c r="L2" s="223"/>
      <c r="N2" s="194"/>
    </row>
    <row r="3" spans="1:855" ht="21" customHeight="1" thickBot="1">
      <c r="A3" s="27"/>
      <c r="B3" s="27"/>
      <c r="C3" s="27"/>
      <c r="D3" s="27"/>
      <c r="E3" s="27"/>
    </row>
    <row r="4" spans="1:855" s="34" customFormat="1" ht="30.75" customHeight="1" thickBot="1">
      <c r="A4" s="537" t="s">
        <v>279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N4" s="197"/>
    </row>
    <row r="5" spans="1:855" s="34" customFormat="1" ht="30.75" customHeight="1" thickBot="1">
      <c r="A5" s="227"/>
      <c r="B5" s="227"/>
      <c r="C5" s="227"/>
      <c r="D5" s="227"/>
      <c r="E5" s="227"/>
      <c r="F5" s="227"/>
      <c r="G5" s="227"/>
      <c r="H5" s="227"/>
      <c r="I5" s="230"/>
      <c r="J5" s="230"/>
      <c r="K5" s="230"/>
      <c r="L5" s="230"/>
      <c r="M5" s="275"/>
      <c r="N5" s="193"/>
    </row>
    <row r="6" spans="1:855" s="34" customFormat="1" ht="21.75" customHeight="1" thickBot="1">
      <c r="A6" s="231"/>
      <c r="B6" s="231"/>
      <c r="C6" s="231"/>
      <c r="D6" s="232"/>
      <c r="E6" s="232"/>
      <c r="F6" s="232"/>
      <c r="G6" s="424"/>
      <c r="H6" s="530">
        <v>2015</v>
      </c>
      <c r="I6" s="531"/>
      <c r="J6" s="531"/>
      <c r="K6" s="525">
        <v>2016</v>
      </c>
      <c r="L6" s="525"/>
      <c r="M6" s="526"/>
      <c r="N6" s="197"/>
    </row>
    <row r="7" spans="1:855" s="34" customFormat="1" ht="6.75" customHeight="1" thickBot="1">
      <c r="A7" s="565"/>
      <c r="B7" s="565"/>
      <c r="C7" s="565"/>
      <c r="D7" s="565"/>
      <c r="E7" s="565"/>
      <c r="F7" s="566"/>
      <c r="G7" s="233"/>
      <c r="H7" s="233"/>
      <c r="I7" s="233"/>
      <c r="J7" s="233"/>
      <c r="K7" s="234"/>
      <c r="L7" s="234"/>
      <c r="M7" s="71"/>
      <c r="N7" s="193"/>
    </row>
    <row r="8" spans="1:855" s="34" customFormat="1" ht="30.75" customHeight="1" thickBot="1">
      <c r="A8" s="423"/>
      <c r="B8" s="423"/>
      <c r="C8" s="423"/>
      <c r="D8" s="423"/>
      <c r="E8" s="423"/>
      <c r="F8" s="423"/>
      <c r="G8" s="423"/>
      <c r="H8" s="422" t="s">
        <v>305</v>
      </c>
      <c r="I8" s="81" t="s">
        <v>306</v>
      </c>
      <c r="J8" s="81" t="s">
        <v>27</v>
      </c>
      <c r="K8" s="81" t="s">
        <v>305</v>
      </c>
      <c r="L8" s="81" t="s">
        <v>306</v>
      </c>
      <c r="M8" s="306" t="s">
        <v>27</v>
      </c>
      <c r="N8" s="197"/>
    </row>
    <row r="9" spans="1:855" s="34" customFormat="1" ht="15" customHeight="1" thickBot="1">
      <c r="A9" s="574" t="s">
        <v>267</v>
      </c>
      <c r="B9" s="574"/>
      <c r="C9" s="574"/>
      <c r="D9" s="574"/>
      <c r="E9" s="574"/>
      <c r="F9" s="574"/>
      <c r="G9" s="575"/>
      <c r="H9" s="83"/>
      <c r="I9" s="83"/>
      <c r="J9" s="83"/>
      <c r="K9" s="235"/>
      <c r="L9" s="235"/>
      <c r="M9" s="426"/>
      <c r="N9" s="193"/>
    </row>
    <row r="10" spans="1:855" s="189" customFormat="1" ht="15" customHeight="1">
      <c r="A10" s="547" t="s">
        <v>14</v>
      </c>
      <c r="B10" s="548"/>
      <c r="C10" s="548"/>
      <c r="D10" s="548"/>
      <c r="E10" s="548"/>
      <c r="F10" s="548"/>
      <c r="G10" s="548"/>
      <c r="H10" s="431"/>
      <c r="I10" s="431"/>
      <c r="J10" s="440">
        <f>H10+I10</f>
        <v>0</v>
      </c>
      <c r="K10" s="431"/>
      <c r="L10" s="431"/>
      <c r="M10" s="441">
        <f>K10+L10</f>
        <v>0</v>
      </c>
      <c r="N10" s="425"/>
      <c r="R10" s="199"/>
    </row>
    <row r="11" spans="1:855" s="34" customFormat="1" ht="15" customHeight="1">
      <c r="A11" s="518" t="s">
        <v>26</v>
      </c>
      <c r="B11" s="519"/>
      <c r="C11" s="519"/>
      <c r="D11" s="519"/>
      <c r="E11" s="519"/>
      <c r="F11" s="519"/>
      <c r="G11" s="519"/>
      <c r="H11" s="430"/>
      <c r="I11" s="430"/>
      <c r="J11" s="237">
        <f t="shared" ref="J11:J23" si="0">H11+I11</f>
        <v>0</v>
      </c>
      <c r="K11" s="430"/>
      <c r="L11" s="430"/>
      <c r="M11" s="319">
        <f t="shared" ref="M11:M23" si="1">K11+L11</f>
        <v>0</v>
      </c>
      <c r="N11" s="197"/>
      <c r="R11" s="199"/>
    </row>
    <row r="12" spans="1:855" s="34" customFormat="1" ht="15" customHeight="1">
      <c r="A12" s="545" t="s">
        <v>167</v>
      </c>
      <c r="B12" s="546"/>
      <c r="C12" s="546"/>
      <c r="D12" s="546"/>
      <c r="E12" s="546"/>
      <c r="F12" s="546"/>
      <c r="G12" s="546"/>
      <c r="H12" s="430"/>
      <c r="I12" s="430"/>
      <c r="J12" s="237">
        <f t="shared" si="0"/>
        <v>0</v>
      </c>
      <c r="K12" s="430"/>
      <c r="L12" s="430"/>
      <c r="M12" s="319">
        <f t="shared" si="1"/>
        <v>0</v>
      </c>
      <c r="N12" s="197"/>
      <c r="Q12" s="200"/>
      <c r="R12" s="199"/>
      <c r="S12" s="35"/>
    </row>
    <row r="13" spans="1:855" s="34" customFormat="1" ht="15" customHeight="1">
      <c r="A13" s="545" t="s">
        <v>168</v>
      </c>
      <c r="B13" s="546"/>
      <c r="C13" s="546"/>
      <c r="D13" s="546"/>
      <c r="E13" s="546"/>
      <c r="F13" s="546"/>
      <c r="G13" s="546"/>
      <c r="H13" s="430"/>
      <c r="I13" s="430"/>
      <c r="J13" s="237">
        <f t="shared" si="0"/>
        <v>0</v>
      </c>
      <c r="K13" s="430"/>
      <c r="L13" s="430"/>
      <c r="M13" s="319">
        <f t="shared" si="1"/>
        <v>0</v>
      </c>
      <c r="N13" s="197"/>
      <c r="R13" s="199"/>
    </row>
    <row r="14" spans="1:855" s="34" customFormat="1" ht="15" customHeight="1">
      <c r="A14" s="518" t="s">
        <v>15</v>
      </c>
      <c r="B14" s="519"/>
      <c r="C14" s="519"/>
      <c r="D14" s="519"/>
      <c r="E14" s="519"/>
      <c r="F14" s="519"/>
      <c r="G14" s="519"/>
      <c r="H14" s="430"/>
      <c r="I14" s="430"/>
      <c r="J14" s="237">
        <f t="shared" si="0"/>
        <v>0</v>
      </c>
      <c r="K14" s="430"/>
      <c r="L14" s="430"/>
      <c r="M14" s="319">
        <f t="shared" si="1"/>
        <v>0</v>
      </c>
      <c r="N14" s="197"/>
    </row>
    <row r="15" spans="1:855" s="190" customFormat="1" ht="15" customHeight="1">
      <c r="A15" s="545" t="s">
        <v>163</v>
      </c>
      <c r="B15" s="546"/>
      <c r="C15" s="546"/>
      <c r="D15" s="546"/>
      <c r="E15" s="546"/>
      <c r="F15" s="546"/>
      <c r="G15" s="546"/>
      <c r="H15" s="430"/>
      <c r="I15" s="430"/>
      <c r="J15" s="237">
        <f t="shared" si="0"/>
        <v>0</v>
      </c>
      <c r="K15" s="430"/>
      <c r="L15" s="430"/>
      <c r="M15" s="319">
        <f t="shared" si="1"/>
        <v>0</v>
      </c>
      <c r="N15" s="425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  <c r="SO15" s="189"/>
      <c r="SP15" s="189"/>
      <c r="SQ15" s="189"/>
      <c r="SR15" s="189"/>
      <c r="SS15" s="189"/>
      <c r="ST15" s="189"/>
      <c r="SU15" s="189"/>
      <c r="SV15" s="189"/>
      <c r="SW15" s="189"/>
      <c r="SX15" s="189"/>
      <c r="SY15" s="189"/>
      <c r="SZ15" s="189"/>
      <c r="TA15" s="189"/>
      <c r="TB15" s="189"/>
      <c r="TC15" s="189"/>
      <c r="TD15" s="189"/>
      <c r="TE15" s="189"/>
      <c r="TF15" s="189"/>
      <c r="TG15" s="189"/>
      <c r="TH15" s="189"/>
      <c r="TI15" s="189"/>
      <c r="TJ15" s="189"/>
      <c r="TK15" s="189"/>
      <c r="TL15" s="189"/>
      <c r="TM15" s="189"/>
      <c r="TN15" s="189"/>
      <c r="TO15" s="189"/>
      <c r="TP15" s="189"/>
      <c r="TQ15" s="189"/>
      <c r="TR15" s="189"/>
      <c r="TS15" s="189"/>
      <c r="TT15" s="189"/>
      <c r="TU15" s="189"/>
      <c r="TV15" s="189"/>
      <c r="TW15" s="189"/>
      <c r="TX15" s="189"/>
      <c r="TY15" s="189"/>
      <c r="TZ15" s="189"/>
      <c r="UA15" s="189"/>
      <c r="UB15" s="189"/>
      <c r="UC15" s="189"/>
      <c r="UD15" s="189"/>
      <c r="UE15" s="189"/>
      <c r="UF15" s="189"/>
      <c r="UG15" s="189"/>
      <c r="UH15" s="189"/>
      <c r="UI15" s="189"/>
      <c r="UJ15" s="189"/>
      <c r="UK15" s="189"/>
      <c r="UL15" s="189"/>
      <c r="UM15" s="189"/>
      <c r="UN15" s="189"/>
      <c r="UO15" s="189"/>
      <c r="UP15" s="189"/>
      <c r="UQ15" s="189"/>
      <c r="UR15" s="189"/>
      <c r="US15" s="189"/>
      <c r="UT15" s="189"/>
      <c r="UU15" s="189"/>
      <c r="UV15" s="189"/>
      <c r="UW15" s="189"/>
      <c r="UX15" s="189"/>
      <c r="UY15" s="189"/>
      <c r="UZ15" s="189"/>
      <c r="VA15" s="189"/>
      <c r="VB15" s="189"/>
      <c r="VC15" s="189"/>
      <c r="VD15" s="189"/>
      <c r="VE15" s="189"/>
      <c r="VF15" s="189"/>
      <c r="VG15" s="189"/>
      <c r="VH15" s="189"/>
      <c r="VI15" s="189"/>
      <c r="VJ15" s="189"/>
      <c r="VK15" s="189"/>
      <c r="VL15" s="189"/>
      <c r="VM15" s="189"/>
      <c r="VN15" s="189"/>
      <c r="VO15" s="189"/>
      <c r="VP15" s="189"/>
      <c r="VQ15" s="189"/>
      <c r="VR15" s="189"/>
      <c r="VS15" s="189"/>
      <c r="VT15" s="189"/>
      <c r="VU15" s="189"/>
      <c r="VV15" s="189"/>
      <c r="VW15" s="189"/>
      <c r="VX15" s="189"/>
      <c r="VY15" s="189"/>
      <c r="VZ15" s="189"/>
      <c r="WA15" s="189"/>
      <c r="WB15" s="189"/>
      <c r="WC15" s="189"/>
      <c r="WD15" s="189"/>
      <c r="WE15" s="189"/>
      <c r="WF15" s="189"/>
      <c r="WG15" s="189"/>
      <c r="WH15" s="189"/>
      <c r="WI15" s="189"/>
      <c r="WJ15" s="189"/>
      <c r="WK15" s="189"/>
      <c r="WL15" s="189"/>
      <c r="WM15" s="189"/>
      <c r="WN15" s="189"/>
      <c r="WO15" s="189"/>
      <c r="WP15" s="189"/>
      <c r="WQ15" s="189"/>
      <c r="WR15" s="189"/>
      <c r="WS15" s="189"/>
      <c r="WT15" s="189"/>
      <c r="WU15" s="189"/>
      <c r="WV15" s="189"/>
      <c r="WW15" s="189"/>
      <c r="WX15" s="189"/>
      <c r="WY15" s="189"/>
      <c r="WZ15" s="189"/>
      <c r="XA15" s="189"/>
      <c r="XB15" s="189"/>
      <c r="XC15" s="189"/>
      <c r="XD15" s="189"/>
      <c r="XE15" s="189"/>
      <c r="XF15" s="189"/>
      <c r="XG15" s="189"/>
      <c r="XH15" s="189"/>
      <c r="XI15" s="189"/>
      <c r="XJ15" s="189"/>
      <c r="XK15" s="189"/>
      <c r="XL15" s="189"/>
      <c r="XM15" s="189"/>
      <c r="XN15" s="189"/>
      <c r="XO15" s="189"/>
      <c r="XP15" s="189"/>
      <c r="XQ15" s="189"/>
      <c r="XR15" s="189"/>
      <c r="XS15" s="189"/>
      <c r="XT15" s="189"/>
      <c r="XU15" s="189"/>
      <c r="XV15" s="189"/>
      <c r="XW15" s="189"/>
      <c r="XX15" s="189"/>
      <c r="XY15" s="189"/>
      <c r="XZ15" s="189"/>
      <c r="YA15" s="189"/>
      <c r="YB15" s="189"/>
      <c r="YC15" s="189"/>
      <c r="YD15" s="189"/>
      <c r="YE15" s="189"/>
      <c r="YF15" s="189"/>
      <c r="YG15" s="189"/>
      <c r="YH15" s="189"/>
      <c r="YI15" s="189"/>
      <c r="YJ15" s="189"/>
      <c r="YK15" s="189"/>
      <c r="YL15" s="189"/>
      <c r="YM15" s="189"/>
      <c r="YN15" s="189"/>
      <c r="YO15" s="189"/>
      <c r="YP15" s="189"/>
      <c r="YQ15" s="189"/>
      <c r="YR15" s="189"/>
      <c r="YS15" s="189"/>
      <c r="YT15" s="189"/>
      <c r="YU15" s="189"/>
      <c r="YV15" s="189"/>
      <c r="YW15" s="189"/>
      <c r="YX15" s="189"/>
      <c r="YY15" s="189"/>
      <c r="YZ15" s="189"/>
      <c r="ZA15" s="189"/>
      <c r="ZB15" s="189"/>
      <c r="ZC15" s="189"/>
      <c r="ZD15" s="189"/>
      <c r="ZE15" s="189"/>
      <c r="ZF15" s="189"/>
      <c r="ZG15" s="189"/>
      <c r="ZH15" s="189"/>
      <c r="ZI15" s="189"/>
      <c r="ZJ15" s="189"/>
      <c r="ZK15" s="189"/>
      <c r="ZL15" s="189"/>
      <c r="ZM15" s="189"/>
      <c r="ZN15" s="189"/>
      <c r="ZO15" s="189"/>
      <c r="ZP15" s="189"/>
      <c r="ZQ15" s="189"/>
      <c r="ZR15" s="189"/>
      <c r="ZS15" s="189"/>
      <c r="ZT15" s="189"/>
      <c r="ZU15" s="189"/>
      <c r="ZV15" s="189"/>
      <c r="ZW15" s="189"/>
      <c r="ZX15" s="189"/>
      <c r="ZY15" s="189"/>
      <c r="ZZ15" s="189"/>
      <c r="AAA15" s="189"/>
      <c r="AAB15" s="189"/>
      <c r="AAC15" s="189"/>
      <c r="AAD15" s="189"/>
      <c r="AAE15" s="189"/>
      <c r="AAF15" s="189"/>
      <c r="AAG15" s="189"/>
      <c r="AAH15" s="189"/>
      <c r="AAI15" s="189"/>
      <c r="AAJ15" s="189"/>
      <c r="AAK15" s="189"/>
      <c r="AAL15" s="189"/>
      <c r="AAM15" s="189"/>
      <c r="AAN15" s="189"/>
      <c r="AAO15" s="189"/>
      <c r="AAP15" s="189"/>
      <c r="AAQ15" s="189"/>
      <c r="AAR15" s="189"/>
      <c r="AAS15" s="189"/>
      <c r="AAT15" s="189"/>
      <c r="AAU15" s="189"/>
      <c r="AAV15" s="189"/>
      <c r="AAW15" s="189"/>
      <c r="AAX15" s="189"/>
      <c r="AAY15" s="189"/>
      <c r="AAZ15" s="189"/>
      <c r="ABA15" s="189"/>
      <c r="ABB15" s="189"/>
      <c r="ABC15" s="189"/>
      <c r="ABD15" s="189"/>
      <c r="ABE15" s="189"/>
      <c r="ABF15" s="189"/>
      <c r="ABG15" s="189"/>
      <c r="ABH15" s="189"/>
      <c r="ABI15" s="189"/>
      <c r="ABJ15" s="189"/>
      <c r="ABK15" s="189"/>
      <c r="ABL15" s="189"/>
      <c r="ABM15" s="189"/>
      <c r="ABN15" s="189"/>
      <c r="ABO15" s="189"/>
      <c r="ABP15" s="189"/>
      <c r="ABQ15" s="189"/>
      <c r="ABR15" s="189"/>
      <c r="ABS15" s="189"/>
      <c r="ABT15" s="189"/>
      <c r="ABU15" s="189"/>
      <c r="ABV15" s="189"/>
      <c r="ABW15" s="189"/>
      <c r="ABX15" s="189"/>
      <c r="ABY15" s="189"/>
      <c r="ABZ15" s="189"/>
      <c r="ACA15" s="189"/>
      <c r="ACB15" s="189"/>
      <c r="ACC15" s="189"/>
      <c r="ACD15" s="189"/>
      <c r="ACE15" s="189"/>
      <c r="ACF15" s="189"/>
      <c r="ACG15" s="189"/>
      <c r="ACH15" s="189"/>
      <c r="ACI15" s="189"/>
      <c r="ACJ15" s="189"/>
      <c r="ACK15" s="189"/>
      <c r="ACL15" s="189"/>
      <c r="ACM15" s="189"/>
      <c r="ACN15" s="189"/>
      <c r="ACO15" s="189"/>
      <c r="ACP15" s="189"/>
      <c r="ACQ15" s="189"/>
      <c r="ACR15" s="189"/>
      <c r="ACS15" s="189"/>
      <c r="ACT15" s="189"/>
      <c r="ACU15" s="189"/>
      <c r="ACV15" s="189"/>
      <c r="ACW15" s="189"/>
      <c r="ACX15" s="189"/>
      <c r="ACY15" s="189"/>
      <c r="ACZ15" s="189"/>
      <c r="ADA15" s="189"/>
      <c r="ADB15" s="189"/>
      <c r="ADC15" s="189"/>
      <c r="ADD15" s="189"/>
      <c r="ADE15" s="189"/>
      <c r="ADF15" s="189"/>
      <c r="ADG15" s="189"/>
      <c r="ADH15" s="189"/>
      <c r="ADI15" s="189"/>
      <c r="ADJ15" s="189"/>
      <c r="ADK15" s="189"/>
      <c r="ADL15" s="189"/>
      <c r="ADM15" s="189"/>
      <c r="ADN15" s="189"/>
      <c r="ADO15" s="189"/>
      <c r="ADP15" s="189"/>
      <c r="ADQ15" s="189"/>
      <c r="ADR15" s="189"/>
      <c r="ADS15" s="189"/>
      <c r="ADT15" s="189"/>
      <c r="ADU15" s="189"/>
      <c r="ADV15" s="189"/>
      <c r="ADW15" s="189"/>
      <c r="ADX15" s="189"/>
      <c r="ADY15" s="189"/>
      <c r="ADZ15" s="189"/>
      <c r="AEA15" s="189"/>
      <c r="AEB15" s="189"/>
      <c r="AEC15" s="189"/>
      <c r="AED15" s="189"/>
      <c r="AEE15" s="189"/>
      <c r="AEF15" s="189"/>
      <c r="AEG15" s="189"/>
      <c r="AEH15" s="189"/>
      <c r="AEI15" s="189"/>
      <c r="AEJ15" s="189"/>
      <c r="AEK15" s="189"/>
      <c r="AEL15" s="189"/>
      <c r="AEM15" s="189"/>
      <c r="AEN15" s="189"/>
      <c r="AEO15" s="189"/>
      <c r="AEP15" s="189"/>
      <c r="AEQ15" s="189"/>
      <c r="AER15" s="189"/>
      <c r="AES15" s="189"/>
      <c r="AET15" s="189"/>
      <c r="AEU15" s="189"/>
      <c r="AEV15" s="189"/>
      <c r="AEW15" s="189"/>
      <c r="AEX15" s="189"/>
      <c r="AEY15" s="189"/>
      <c r="AEZ15" s="189"/>
      <c r="AFA15" s="189"/>
      <c r="AFB15" s="189"/>
      <c r="AFC15" s="189"/>
      <c r="AFD15" s="189"/>
      <c r="AFE15" s="189"/>
      <c r="AFF15" s="189"/>
      <c r="AFG15" s="189"/>
      <c r="AFH15" s="189"/>
      <c r="AFI15" s="189"/>
      <c r="AFJ15" s="189"/>
      <c r="AFK15" s="189"/>
      <c r="AFL15" s="189"/>
      <c r="AFM15" s="189"/>
      <c r="AFN15" s="189"/>
      <c r="AFO15" s="189"/>
      <c r="AFP15" s="189"/>
      <c r="AFQ15" s="189"/>
      <c r="AFR15" s="189"/>
      <c r="AFS15" s="189"/>
      <c r="AFT15" s="189"/>
      <c r="AFU15" s="189"/>
      <c r="AFV15" s="189"/>
      <c r="AFW15" s="189"/>
    </row>
    <row r="16" spans="1:855" s="189" customFormat="1" ht="15" customHeight="1">
      <c r="A16" s="545" t="s">
        <v>16</v>
      </c>
      <c r="B16" s="546"/>
      <c r="C16" s="546"/>
      <c r="D16" s="546"/>
      <c r="E16" s="546"/>
      <c r="F16" s="546"/>
      <c r="G16" s="546"/>
      <c r="H16" s="430"/>
      <c r="I16" s="430"/>
      <c r="J16" s="237">
        <f t="shared" si="0"/>
        <v>0</v>
      </c>
      <c r="K16" s="430"/>
      <c r="L16" s="430"/>
      <c r="M16" s="319">
        <f t="shared" si="1"/>
        <v>0</v>
      </c>
      <c r="N16" s="425"/>
    </row>
    <row r="17" spans="1:17" s="34" customFormat="1" ht="15" customHeight="1">
      <c r="A17" s="545" t="s">
        <v>17</v>
      </c>
      <c r="B17" s="546"/>
      <c r="C17" s="546"/>
      <c r="D17" s="546"/>
      <c r="E17" s="546"/>
      <c r="F17" s="546"/>
      <c r="G17" s="546"/>
      <c r="H17" s="430"/>
      <c r="I17" s="430"/>
      <c r="J17" s="237">
        <f t="shared" si="0"/>
        <v>0</v>
      </c>
      <c r="K17" s="430"/>
      <c r="L17" s="430"/>
      <c r="M17" s="319">
        <f t="shared" si="1"/>
        <v>0</v>
      </c>
      <c r="N17" s="197"/>
      <c r="Q17" s="199"/>
    </row>
    <row r="18" spans="1:17" s="34" customFormat="1" ht="15" customHeight="1">
      <c r="A18" s="545" t="s">
        <v>18</v>
      </c>
      <c r="B18" s="546"/>
      <c r="C18" s="546"/>
      <c r="D18" s="546"/>
      <c r="E18" s="546"/>
      <c r="F18" s="546"/>
      <c r="G18" s="546"/>
      <c r="H18" s="430"/>
      <c r="I18" s="430"/>
      <c r="J18" s="237">
        <f t="shared" si="0"/>
        <v>0</v>
      </c>
      <c r="K18" s="430"/>
      <c r="L18" s="430"/>
      <c r="M18" s="319">
        <f t="shared" si="1"/>
        <v>0</v>
      </c>
      <c r="N18" s="197"/>
      <c r="Q18" s="72"/>
    </row>
    <row r="19" spans="1:17" s="34" customFormat="1" ht="15" customHeight="1">
      <c r="A19" s="541" t="s">
        <v>269</v>
      </c>
      <c r="B19" s="542"/>
      <c r="C19" s="542"/>
      <c r="D19" s="542"/>
      <c r="E19" s="542"/>
      <c r="F19" s="542"/>
      <c r="G19" s="542"/>
      <c r="H19" s="430"/>
      <c r="I19" s="430"/>
      <c r="J19" s="237">
        <f t="shared" si="0"/>
        <v>0</v>
      </c>
      <c r="K19" s="430"/>
      <c r="L19" s="430"/>
      <c r="M19" s="319">
        <f t="shared" si="1"/>
        <v>0</v>
      </c>
      <c r="N19" s="197"/>
    </row>
    <row r="20" spans="1:17" s="34" customFormat="1" ht="15" customHeight="1">
      <c r="A20" s="541" t="s">
        <v>280</v>
      </c>
      <c r="B20" s="542"/>
      <c r="C20" s="542"/>
      <c r="D20" s="542"/>
      <c r="E20" s="542"/>
      <c r="F20" s="542"/>
      <c r="G20" s="542"/>
      <c r="H20" s="430"/>
      <c r="I20" s="430"/>
      <c r="J20" s="237">
        <f t="shared" si="0"/>
        <v>0</v>
      </c>
      <c r="K20" s="430"/>
      <c r="L20" s="430"/>
      <c r="M20" s="319">
        <f t="shared" si="1"/>
        <v>0</v>
      </c>
      <c r="N20" s="197"/>
    </row>
    <row r="21" spans="1:17" s="34" customFormat="1" ht="15" customHeight="1">
      <c r="A21" s="543" t="s">
        <v>307</v>
      </c>
      <c r="B21" s="544"/>
      <c r="C21" s="544"/>
      <c r="D21" s="544"/>
      <c r="E21" s="544"/>
      <c r="F21" s="544"/>
      <c r="G21" s="544"/>
      <c r="H21" s="280"/>
      <c r="I21" s="280"/>
      <c r="J21" s="237">
        <f t="shared" si="0"/>
        <v>0</v>
      </c>
      <c r="K21" s="278"/>
      <c r="L21" s="278"/>
      <c r="M21" s="319">
        <f t="shared" si="1"/>
        <v>0</v>
      </c>
      <c r="N21" s="197"/>
    </row>
    <row r="22" spans="1:17" s="34" customFormat="1" ht="15" customHeight="1">
      <c r="A22" s="545" t="s">
        <v>218</v>
      </c>
      <c r="B22" s="546"/>
      <c r="C22" s="546"/>
      <c r="D22" s="546"/>
      <c r="E22" s="546"/>
      <c r="F22" s="546"/>
      <c r="G22" s="546"/>
      <c r="H22" s="430"/>
      <c r="I22" s="430"/>
      <c r="J22" s="237">
        <f t="shared" si="0"/>
        <v>0</v>
      </c>
      <c r="K22" s="430"/>
      <c r="L22" s="430"/>
      <c r="M22" s="319">
        <f t="shared" si="1"/>
        <v>0</v>
      </c>
      <c r="N22" s="197"/>
    </row>
    <row r="23" spans="1:17" s="34" customFormat="1" ht="15" customHeight="1" thickBot="1">
      <c r="A23" s="532" t="s">
        <v>27</v>
      </c>
      <c r="B23" s="533"/>
      <c r="C23" s="533"/>
      <c r="D23" s="533"/>
      <c r="E23" s="533"/>
      <c r="F23" s="533"/>
      <c r="G23" s="533"/>
      <c r="H23" s="203">
        <f>H10+H11+H12+H13+H14+H15+H16+H17+H18+H19+H20+H22</f>
        <v>0</v>
      </c>
      <c r="I23" s="203">
        <f>I10+I11+I12+I13+I14+I15+I16+I17+I18+I19+I20+I22</f>
        <v>0</v>
      </c>
      <c r="J23" s="203">
        <f t="shared" si="0"/>
        <v>0</v>
      </c>
      <c r="K23" s="203">
        <f>K10+K11+K12+K13+K14+K15+K16+K17+K18+K19+K20+K22</f>
        <v>0</v>
      </c>
      <c r="L23" s="203">
        <f>L10+L11+L12+L13+L14+L15+L16+L17+L18+L19+L20+L22</f>
        <v>0</v>
      </c>
      <c r="M23" s="85">
        <f t="shared" si="1"/>
        <v>0</v>
      </c>
      <c r="N23" s="197"/>
    </row>
    <row r="24" spans="1:17" s="34" customFormat="1" ht="22.5" customHeight="1" thickBot="1">
      <c r="A24" s="10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87"/>
      <c r="N24" s="193"/>
    </row>
    <row r="25" spans="1:17" s="34" customFormat="1" ht="21.75" customHeight="1" thickBot="1">
      <c r="A25" s="307"/>
      <c r="B25" s="307"/>
      <c r="C25" s="307"/>
      <c r="D25" s="307"/>
      <c r="E25" s="307"/>
      <c r="F25" s="307"/>
      <c r="G25" s="307"/>
      <c r="H25" s="307"/>
      <c r="I25" s="136">
        <v>2015</v>
      </c>
      <c r="J25" s="129">
        <v>2016</v>
      </c>
      <c r="K25" s="35"/>
      <c r="M25" s="35"/>
      <c r="N25" s="193"/>
    </row>
    <row r="26" spans="1:17" s="34" customFormat="1" ht="15" customHeight="1" thickBot="1">
      <c r="A26" s="576" t="s">
        <v>185</v>
      </c>
      <c r="B26" s="576"/>
      <c r="C26" s="576"/>
      <c r="D26" s="576"/>
      <c r="E26" s="576"/>
      <c r="F26" s="576"/>
      <c r="G26" s="576"/>
      <c r="H26" s="577"/>
      <c r="I26" s="83"/>
      <c r="J26" s="83"/>
      <c r="K26" s="346"/>
      <c r="L26" s="346"/>
      <c r="M26" s="197"/>
      <c r="N26" s="193"/>
    </row>
    <row r="27" spans="1:17" s="34" customFormat="1" ht="15" customHeight="1">
      <c r="A27" s="547" t="s">
        <v>311</v>
      </c>
      <c r="B27" s="569"/>
      <c r="C27" s="569"/>
      <c r="D27" s="569"/>
      <c r="E27" s="569"/>
      <c r="F27" s="569"/>
      <c r="G27" s="569"/>
      <c r="H27" s="569"/>
      <c r="I27" s="353"/>
      <c r="J27" s="356"/>
      <c r="K27" s="197"/>
    </row>
    <row r="28" spans="1:17" s="34" customFormat="1" ht="15" customHeight="1">
      <c r="A28" s="571" t="s">
        <v>312</v>
      </c>
      <c r="B28" s="572"/>
      <c r="C28" s="572"/>
      <c r="D28" s="572"/>
      <c r="E28" s="572"/>
      <c r="F28" s="572"/>
      <c r="G28" s="572"/>
      <c r="H28" s="573"/>
      <c r="I28" s="392"/>
      <c r="J28" s="393"/>
      <c r="K28" s="197"/>
    </row>
    <row r="29" spans="1:17" s="34" customFormat="1" ht="15" customHeight="1">
      <c r="A29" s="518" t="s">
        <v>309</v>
      </c>
      <c r="B29" s="563"/>
      <c r="C29" s="563"/>
      <c r="D29" s="563"/>
      <c r="E29" s="563"/>
      <c r="F29" s="563"/>
      <c r="G29" s="563"/>
      <c r="H29" s="564"/>
      <c r="I29" s="351"/>
      <c r="J29" s="352"/>
      <c r="K29" s="197"/>
    </row>
    <row r="30" spans="1:17" s="34" customFormat="1" ht="15" customHeight="1">
      <c r="A30" s="518" t="s">
        <v>310</v>
      </c>
      <c r="B30" s="563"/>
      <c r="C30" s="563"/>
      <c r="D30" s="563"/>
      <c r="E30" s="563"/>
      <c r="F30" s="563"/>
      <c r="G30" s="563"/>
      <c r="H30" s="564"/>
      <c r="I30" s="351"/>
      <c r="J30" s="352"/>
      <c r="K30" s="197"/>
      <c r="N30" s="73"/>
    </row>
    <row r="31" spans="1:17" s="34" customFormat="1" ht="15" customHeight="1">
      <c r="A31" s="518" t="s">
        <v>91</v>
      </c>
      <c r="B31" s="563"/>
      <c r="C31" s="563"/>
      <c r="D31" s="563"/>
      <c r="E31" s="563"/>
      <c r="F31" s="563"/>
      <c r="G31" s="563"/>
      <c r="H31" s="564"/>
      <c r="I31" s="351"/>
      <c r="J31" s="352"/>
      <c r="K31" s="197"/>
      <c r="N31"/>
    </row>
    <row r="32" spans="1:17" s="34" customFormat="1" ht="15" customHeight="1">
      <c r="A32" s="570" t="s">
        <v>324</v>
      </c>
      <c r="B32" s="563"/>
      <c r="C32" s="563"/>
      <c r="D32" s="563"/>
      <c r="E32" s="563"/>
      <c r="F32" s="563"/>
      <c r="G32" s="563"/>
      <c r="H32" s="564"/>
      <c r="I32" s="237">
        <f>+I27+I28+I29+I30+I31</f>
        <v>0</v>
      </c>
      <c r="J32" s="319">
        <f>+J27+J28+J29+J30+J31</f>
        <v>0</v>
      </c>
      <c r="K32" s="197"/>
    </row>
    <row r="33" spans="1:17" s="34" customFormat="1" ht="15" customHeight="1" thickBot="1">
      <c r="A33" s="567" t="s">
        <v>325</v>
      </c>
      <c r="B33" s="550"/>
      <c r="C33" s="550"/>
      <c r="D33" s="550"/>
      <c r="E33" s="550"/>
      <c r="F33" s="550"/>
      <c r="G33" s="550"/>
      <c r="H33" s="568"/>
      <c r="I33" s="238">
        <f>J23-I32</f>
        <v>0</v>
      </c>
      <c r="J33" s="347">
        <f>M23-J32</f>
        <v>0</v>
      </c>
      <c r="K33" s="197"/>
    </row>
    <row r="34" spans="1:17" s="34" customFormat="1" ht="1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197"/>
      <c r="N34" s="193"/>
      <c r="P34" s="200"/>
      <c r="Q34" s="35"/>
    </row>
    <row r="35" spans="1:17" ht="15" customHeight="1" thickBot="1">
      <c r="A35" s="554" t="s">
        <v>237</v>
      </c>
      <c r="B35" s="528"/>
      <c r="C35" s="528"/>
      <c r="D35" s="528"/>
      <c r="E35" s="528"/>
      <c r="F35" s="528"/>
      <c r="G35" s="528"/>
      <c r="H35" s="528"/>
      <c r="I35" s="86"/>
      <c r="J35" s="86"/>
      <c r="K35" s="86"/>
      <c r="L35" s="86"/>
      <c r="N35" s="28"/>
    </row>
    <row r="36" spans="1:17" ht="15" customHeight="1">
      <c r="A36" s="551" t="s">
        <v>317</v>
      </c>
      <c r="B36" s="552"/>
      <c r="C36" s="552"/>
      <c r="D36" s="552"/>
      <c r="E36" s="552"/>
      <c r="F36" s="552"/>
      <c r="G36" s="552"/>
      <c r="H36" s="553"/>
      <c r="I36" s="148"/>
      <c r="J36" s="236"/>
      <c r="N36" s="28"/>
    </row>
    <row r="37" spans="1:17" ht="15" customHeight="1">
      <c r="A37" s="560" t="s">
        <v>318</v>
      </c>
      <c r="B37" s="561"/>
      <c r="C37" s="561"/>
      <c r="D37" s="561"/>
      <c r="E37" s="561"/>
      <c r="F37" s="561"/>
      <c r="G37" s="561"/>
      <c r="H37" s="562"/>
      <c r="I37" s="409"/>
      <c r="J37" s="410"/>
      <c r="N37" s="28"/>
    </row>
    <row r="38" spans="1:17" ht="15" customHeight="1">
      <c r="A38" s="555" t="s">
        <v>114</v>
      </c>
      <c r="B38" s="556"/>
      <c r="C38" s="556"/>
      <c r="D38" s="556"/>
      <c r="E38" s="556"/>
      <c r="F38" s="556"/>
      <c r="G38" s="556"/>
      <c r="H38" s="557"/>
      <c r="I38" s="327"/>
      <c r="J38" s="328"/>
      <c r="N38" s="28"/>
    </row>
    <row r="39" spans="1:17" ht="15" customHeight="1" thickBot="1">
      <c r="A39" s="549" t="s">
        <v>115</v>
      </c>
      <c r="B39" s="550"/>
      <c r="C39" s="550"/>
      <c r="D39" s="550"/>
      <c r="E39" s="550"/>
      <c r="F39" s="550"/>
      <c r="G39" s="550"/>
      <c r="H39" s="550"/>
      <c r="I39" s="325"/>
      <c r="J39" s="326"/>
      <c r="N39" s="28"/>
    </row>
    <row r="40" spans="1:17" ht="15" customHeight="1">
      <c r="I40" s="28"/>
      <c r="J40" s="28"/>
      <c r="N40" s="28"/>
    </row>
    <row r="41" spans="1:17" ht="15" customHeight="1">
      <c r="I41" s="28"/>
      <c r="J41" s="28"/>
      <c r="N41" s="28"/>
    </row>
    <row r="42" spans="1:17" ht="15.75" thickBot="1">
      <c r="A42" s="554" t="s">
        <v>125</v>
      </c>
      <c r="B42" s="528"/>
      <c r="C42" s="528"/>
      <c r="D42" s="528"/>
      <c r="E42" s="528"/>
      <c r="F42" s="528"/>
      <c r="G42" s="528"/>
      <c r="H42" s="528"/>
      <c r="I42" s="86"/>
      <c r="J42" s="86"/>
      <c r="N42" s="28"/>
    </row>
    <row r="43" spans="1:17" ht="15" customHeight="1">
      <c r="A43" s="551" t="s">
        <v>317</v>
      </c>
      <c r="B43" s="552"/>
      <c r="C43" s="552"/>
      <c r="D43" s="552"/>
      <c r="E43" s="552"/>
      <c r="F43" s="552"/>
      <c r="G43" s="552"/>
      <c r="H43" s="553"/>
      <c r="I43" s="148"/>
      <c r="J43" s="236"/>
      <c r="N43" s="28"/>
    </row>
    <row r="44" spans="1:17" ht="15" customHeight="1">
      <c r="A44" s="560" t="s">
        <v>318</v>
      </c>
      <c r="B44" s="561"/>
      <c r="C44" s="561"/>
      <c r="D44" s="561"/>
      <c r="E44" s="561"/>
      <c r="F44" s="561"/>
      <c r="G44" s="561"/>
      <c r="H44" s="562"/>
      <c r="I44" s="409"/>
      <c r="J44" s="410"/>
      <c r="N44" s="28"/>
    </row>
    <row r="45" spans="1:17" ht="15" customHeight="1">
      <c r="A45" s="555" t="s">
        <v>114</v>
      </c>
      <c r="B45" s="556"/>
      <c r="C45" s="556"/>
      <c r="D45" s="556"/>
      <c r="E45" s="556"/>
      <c r="F45" s="556"/>
      <c r="G45" s="556"/>
      <c r="H45" s="557"/>
      <c r="I45" s="327"/>
      <c r="J45" s="328"/>
      <c r="N45" s="28"/>
    </row>
    <row r="46" spans="1:17" ht="15" customHeight="1" thickBot="1">
      <c r="A46" s="549" t="s">
        <v>115</v>
      </c>
      <c r="B46" s="550"/>
      <c r="C46" s="550"/>
      <c r="D46" s="550"/>
      <c r="E46" s="550"/>
      <c r="F46" s="550"/>
      <c r="G46" s="550"/>
      <c r="H46" s="550"/>
      <c r="I46" s="325"/>
      <c r="J46" s="326"/>
      <c r="N46" s="28"/>
    </row>
    <row r="47" spans="1:17">
      <c r="A47" s="65"/>
      <c r="B47" s="65"/>
      <c r="C47" s="65"/>
      <c r="D47" s="65"/>
      <c r="E47" s="65"/>
      <c r="F47" s="65"/>
      <c r="G47" s="65"/>
      <c r="H47" s="65"/>
      <c r="I47" s="91"/>
      <c r="J47" s="91"/>
      <c r="N47" s="28"/>
    </row>
    <row r="48" spans="1:17">
      <c r="A48" s="65"/>
      <c r="B48" s="65"/>
      <c r="C48" s="65"/>
      <c r="D48" s="65"/>
      <c r="E48" s="65"/>
      <c r="F48" s="65"/>
      <c r="G48" s="65"/>
      <c r="H48" s="65"/>
      <c r="I48" s="91"/>
      <c r="J48" s="91"/>
      <c r="N48" s="28"/>
    </row>
    <row r="49" spans="1:19" ht="15.75" thickBot="1">
      <c r="A49" s="558" t="s">
        <v>126</v>
      </c>
      <c r="B49" s="536"/>
      <c r="C49" s="536"/>
      <c r="D49" s="536"/>
      <c r="E49" s="536"/>
      <c r="F49" s="559"/>
      <c r="G49" s="559"/>
      <c r="H49" s="559"/>
      <c r="I49" s="92"/>
      <c r="J49" s="92"/>
      <c r="N49" s="28"/>
    </row>
    <row r="50" spans="1:19" ht="15" customHeight="1">
      <c r="A50" s="551" t="s">
        <v>317</v>
      </c>
      <c r="B50" s="552"/>
      <c r="C50" s="552"/>
      <c r="D50" s="552"/>
      <c r="E50" s="552"/>
      <c r="F50" s="552"/>
      <c r="G50" s="552"/>
      <c r="H50" s="553"/>
      <c r="I50" s="148"/>
      <c r="J50" s="236"/>
      <c r="N50" s="28"/>
    </row>
    <row r="51" spans="1:19" ht="15" customHeight="1">
      <c r="A51" s="560" t="s">
        <v>318</v>
      </c>
      <c r="B51" s="561"/>
      <c r="C51" s="561"/>
      <c r="D51" s="561"/>
      <c r="E51" s="561"/>
      <c r="F51" s="561"/>
      <c r="G51" s="561"/>
      <c r="H51" s="562"/>
      <c r="I51" s="409"/>
      <c r="J51" s="410"/>
      <c r="N51" s="28"/>
    </row>
    <row r="52" spans="1:19" ht="15" customHeight="1">
      <c r="A52" s="545" t="s">
        <v>114</v>
      </c>
      <c r="B52" s="546"/>
      <c r="C52" s="546"/>
      <c r="D52" s="546"/>
      <c r="E52" s="546"/>
      <c r="F52" s="546"/>
      <c r="G52" s="546"/>
      <c r="H52" s="546"/>
      <c r="I52" s="327"/>
      <c r="J52" s="328"/>
      <c r="N52" s="28"/>
    </row>
    <row r="53" spans="1:19" ht="15" customHeight="1" thickBot="1">
      <c r="A53" s="549" t="s">
        <v>115</v>
      </c>
      <c r="B53" s="550"/>
      <c r="C53" s="550"/>
      <c r="D53" s="550"/>
      <c r="E53" s="550"/>
      <c r="F53" s="550"/>
      <c r="G53" s="550"/>
      <c r="H53" s="550"/>
      <c r="I53" s="325"/>
      <c r="J53" s="326"/>
      <c r="N53" s="28"/>
    </row>
    <row r="54" spans="1:19" s="34" customFormat="1" ht="1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197"/>
      <c r="N54" s="193"/>
      <c r="S54"/>
    </row>
    <row r="69" spans="1:14" s="34" customFormat="1" ht="1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97"/>
      <c r="N69" s="193"/>
    </row>
    <row r="70" spans="1:14" s="34" customFormat="1" ht="1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97"/>
      <c r="N70" s="193"/>
    </row>
    <row r="71" spans="1:14" s="34" customFormat="1" ht="1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97"/>
      <c r="N71" s="193"/>
    </row>
    <row r="72" spans="1:14" s="34" customFormat="1" ht="1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97"/>
      <c r="N72" s="193"/>
    </row>
    <row r="73" spans="1:14" s="34" customFormat="1" ht="15" customHeight="1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7"/>
      <c r="N73" s="193"/>
    </row>
    <row r="74" spans="1:14" s="34" customFormat="1" ht="1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97"/>
      <c r="N74" s="193"/>
    </row>
    <row r="75" spans="1:14" s="34" customFormat="1" ht="15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97"/>
      <c r="N75" s="193"/>
    </row>
    <row r="76" spans="1:14" s="34" customFormat="1" ht="1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97"/>
      <c r="N76" s="193"/>
    </row>
    <row r="77" spans="1:14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</row>
    <row r="78" spans="1:14" s="73" customFormat="1" ht="32.450000000000003" customHeight="1">
      <c r="A78" s="189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N78" s="196"/>
    </row>
    <row r="79" spans="1:14" ht="30.6" customHeight="1">
      <c r="A79" s="189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</row>
    <row r="80" spans="1:14" ht="6.6" customHeight="1">
      <c r="A80" s="189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</row>
    <row r="81" spans="1:12" ht="12.6" customHeight="1">
      <c r="A81" s="189"/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</row>
    <row r="82" spans="1:12" ht="12.6" customHeight="1">
      <c r="A82" s="189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</row>
    <row r="83" spans="1:12" ht="13.5" customHeight="1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</row>
    <row r="84" spans="1:12" ht="29.25" customHeight="1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</row>
    <row r="85" spans="1:12" ht="36.75" customHeight="1">
      <c r="A85" s="189"/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</row>
    <row r="86" spans="1:12">
      <c r="A86" s="189"/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</row>
    <row r="87" spans="1:12" ht="15" customHeight="1">
      <c r="A87" s="189"/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</row>
    <row r="88" spans="1:12" ht="4.1500000000000004" customHeight="1">
      <c r="A88" s="189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</row>
    <row r="89" spans="1:12" ht="19.5" customHeight="1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</row>
    <row r="90" spans="1:12" ht="19.5" customHeight="1"/>
    <row r="91" spans="1:12" ht="15" customHeight="1"/>
    <row r="92" spans="1:12" ht="15" customHeight="1"/>
    <row r="93" spans="1:12" ht="15" customHeight="1"/>
    <row r="94" spans="1:12" ht="15" customHeight="1"/>
    <row r="95" spans="1:12" ht="15" customHeight="1"/>
    <row r="96" spans="1:12" ht="4.5" customHeight="1"/>
    <row r="97" spans="2:2" ht="20.25" customHeight="1"/>
    <row r="98" spans="2:2" ht="16.5" customHeight="1"/>
    <row r="99" spans="2:2" ht="20.25" customHeight="1"/>
    <row r="100" spans="2:2" ht="20.25" customHeight="1"/>
    <row r="101" spans="2:2">
      <c r="B101" s="65"/>
    </row>
    <row r="102" spans="2:2">
      <c r="B102" s="65"/>
    </row>
  </sheetData>
  <sheetProtection algorithmName="SHA-512" hashValue="58J61fliTuNSczGYlkqAMqAW46GivFl2dEFzw2M52kF44ldFN7JqKA6iNrVXbVO3DEz1m2D+JceOk4vFWbYBJQ==" saltValue="wPwv8Ipb0IwGtJQLqFLJJQ==" spinCount="100000" sheet="1" objects="1" scenarios="1" selectLockedCells="1"/>
  <mergeCells count="43">
    <mergeCell ref="A35:H35"/>
    <mergeCell ref="A30:H30"/>
    <mergeCell ref="A7:F7"/>
    <mergeCell ref="A33:H33"/>
    <mergeCell ref="A27:H27"/>
    <mergeCell ref="A29:H29"/>
    <mergeCell ref="A31:H31"/>
    <mergeCell ref="A32:H32"/>
    <mergeCell ref="A28:H28"/>
    <mergeCell ref="A18:G18"/>
    <mergeCell ref="A19:G19"/>
    <mergeCell ref="A9:G9"/>
    <mergeCell ref="A26:H26"/>
    <mergeCell ref="A52:H52"/>
    <mergeCell ref="A53:H53"/>
    <mergeCell ref="A36:H36"/>
    <mergeCell ref="A42:H42"/>
    <mergeCell ref="A43:H43"/>
    <mergeCell ref="A45:H45"/>
    <mergeCell ref="A38:H38"/>
    <mergeCell ref="A39:H39"/>
    <mergeCell ref="A46:H46"/>
    <mergeCell ref="A49:H49"/>
    <mergeCell ref="A50:H50"/>
    <mergeCell ref="A37:H37"/>
    <mergeCell ref="A44:H44"/>
    <mergeCell ref="A51:H51"/>
    <mergeCell ref="A1:M1"/>
    <mergeCell ref="A20:G20"/>
    <mergeCell ref="A21:G21"/>
    <mergeCell ref="A22:G22"/>
    <mergeCell ref="A23:G23"/>
    <mergeCell ref="A4:M4"/>
    <mergeCell ref="A13:G13"/>
    <mergeCell ref="A14:G14"/>
    <mergeCell ref="A15:G15"/>
    <mergeCell ref="A16:G16"/>
    <mergeCell ref="A17:G17"/>
    <mergeCell ref="H6:J6"/>
    <mergeCell ref="K6:M6"/>
    <mergeCell ref="A10:G10"/>
    <mergeCell ref="A11:G11"/>
    <mergeCell ref="A12:G1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Y89"/>
  <sheetViews>
    <sheetView showGridLines="0" zoomScaleNormal="100" workbookViewId="0">
      <selection activeCell="I30" sqref="I30:K30"/>
    </sheetView>
  </sheetViews>
  <sheetFormatPr defaultColWidth="9.140625" defaultRowHeight="12.75"/>
  <cols>
    <col min="1" max="1" width="11.7109375" style="28" customWidth="1"/>
    <col min="2" max="7" width="9" style="28" customWidth="1"/>
    <col min="8" max="8" width="12.7109375" style="28" customWidth="1"/>
    <col min="9" max="11" width="12.7109375" style="127" customWidth="1"/>
    <col min="12" max="14" width="12.7109375" style="28" customWidth="1"/>
    <col min="15" max="15" width="9.140625" style="194"/>
    <col min="16" max="16384" width="9.140625" style="28"/>
  </cols>
  <sheetData>
    <row r="1" spans="1:857" s="26" customFormat="1" ht="24" customHeight="1">
      <c r="A1" s="540" t="s">
        <v>69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447"/>
      <c r="O1" s="194"/>
    </row>
    <row r="2" spans="1:857" s="26" customFormat="1" ht="21" customHeight="1">
      <c r="A2" s="323"/>
      <c r="B2" s="323"/>
      <c r="C2" s="323"/>
      <c r="D2" s="323"/>
      <c r="E2" s="323"/>
      <c r="F2" s="323"/>
      <c r="G2" s="323"/>
      <c r="H2" s="323"/>
      <c r="I2" s="201"/>
      <c r="J2" s="201"/>
      <c r="K2" s="201"/>
      <c r="L2" s="323"/>
      <c r="M2" s="323"/>
      <c r="O2" s="194"/>
    </row>
    <row r="3" spans="1:857" ht="21" customHeight="1" thickBot="1">
      <c r="A3" s="27"/>
      <c r="B3" s="27"/>
      <c r="C3" s="27"/>
      <c r="D3" s="27"/>
      <c r="E3" s="27"/>
    </row>
    <row r="4" spans="1:857" s="34" customFormat="1" ht="30.75" customHeight="1" thickBot="1">
      <c r="A4" s="537" t="s">
        <v>281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N4" s="35"/>
      <c r="O4" s="197"/>
    </row>
    <row r="5" spans="1:857" s="34" customFormat="1" ht="30.75" customHeight="1" thickBot="1">
      <c r="A5" s="324"/>
      <c r="B5" s="324"/>
      <c r="C5" s="324"/>
      <c r="D5" s="324"/>
      <c r="E5" s="324"/>
      <c r="F5" s="324"/>
      <c r="G5" s="324"/>
      <c r="H5" s="324"/>
      <c r="I5" s="329"/>
      <c r="J5" s="421"/>
      <c r="K5" s="329"/>
      <c r="L5" s="329"/>
      <c r="M5" s="329"/>
      <c r="N5" s="275"/>
      <c r="O5" s="193"/>
    </row>
    <row r="6" spans="1:857" s="34" customFormat="1" ht="21.75" customHeight="1" thickBot="1">
      <c r="A6" s="231"/>
      <c r="B6" s="231"/>
      <c r="C6" s="231"/>
      <c r="D6" s="232"/>
      <c r="E6" s="232"/>
      <c r="F6" s="232"/>
      <c r="G6" s="232"/>
      <c r="H6" s="629">
        <v>2015</v>
      </c>
      <c r="I6" s="630"/>
      <c r="J6" s="631"/>
      <c r="K6" s="632">
        <v>2016</v>
      </c>
      <c r="L6" s="633"/>
      <c r="M6" s="634"/>
      <c r="O6" s="197"/>
    </row>
    <row r="7" spans="1:857" s="34" customFormat="1" ht="6.75" customHeight="1" thickBot="1">
      <c r="A7" s="436"/>
      <c r="B7" s="436"/>
      <c r="C7" s="436"/>
      <c r="D7" s="436"/>
      <c r="E7" s="436"/>
      <c r="F7" s="437"/>
      <c r="G7" s="233"/>
      <c r="H7" s="233"/>
      <c r="I7" s="233"/>
      <c r="J7" s="233"/>
      <c r="K7" s="234"/>
      <c r="L7" s="234"/>
      <c r="M7" s="71"/>
      <c r="O7" s="193"/>
    </row>
    <row r="8" spans="1:857" s="34" customFormat="1" ht="30.75" customHeight="1" thickBot="1">
      <c r="A8" s="529"/>
      <c r="B8" s="529"/>
      <c r="C8" s="529"/>
      <c r="D8" s="529"/>
      <c r="E8" s="529"/>
      <c r="F8" s="529"/>
      <c r="G8" s="643"/>
      <c r="H8" s="438" t="s">
        <v>171</v>
      </c>
      <c r="I8" s="439" t="s">
        <v>172</v>
      </c>
      <c r="J8" s="439" t="s">
        <v>27</v>
      </c>
      <c r="K8" s="439" t="s">
        <v>171</v>
      </c>
      <c r="L8" s="439" t="s">
        <v>172</v>
      </c>
      <c r="M8" s="306" t="s">
        <v>27</v>
      </c>
      <c r="O8" s="35"/>
      <c r="P8" s="193"/>
    </row>
    <row r="9" spans="1:857" s="34" customFormat="1" ht="15" customHeight="1" thickBot="1">
      <c r="A9" s="641" t="s">
        <v>267</v>
      </c>
      <c r="B9" s="641"/>
      <c r="C9" s="641"/>
      <c r="D9" s="641"/>
      <c r="E9" s="641"/>
      <c r="F9" s="641"/>
      <c r="G9" s="642"/>
      <c r="H9" s="83"/>
      <c r="I9" s="83"/>
      <c r="J9" s="83"/>
      <c r="K9" s="235"/>
      <c r="L9" s="235"/>
      <c r="M9" s="83"/>
      <c r="O9" s="192"/>
      <c r="P9" s="193"/>
    </row>
    <row r="10" spans="1:857" s="189" customFormat="1" ht="15" customHeight="1">
      <c r="A10" s="647" t="s">
        <v>14</v>
      </c>
      <c r="B10" s="648"/>
      <c r="C10" s="648"/>
      <c r="D10" s="648"/>
      <c r="E10" s="648"/>
      <c r="F10" s="648"/>
      <c r="G10" s="649"/>
      <c r="H10" s="435"/>
      <c r="I10" s="435"/>
      <c r="J10" s="440">
        <f>H10+I10</f>
        <v>0</v>
      </c>
      <c r="K10" s="435"/>
      <c r="L10" s="435"/>
      <c r="M10" s="441">
        <f>K10+L10</f>
        <v>0</v>
      </c>
      <c r="O10" s="191"/>
      <c r="P10" s="195"/>
    </row>
    <row r="11" spans="1:857" s="34" customFormat="1" ht="15" customHeight="1">
      <c r="A11" s="650" t="s">
        <v>26</v>
      </c>
      <c r="B11" s="651"/>
      <c r="C11" s="651"/>
      <c r="D11" s="651"/>
      <c r="E11" s="651"/>
      <c r="F11" s="651"/>
      <c r="G11" s="652"/>
      <c r="H11" s="434"/>
      <c r="I11" s="434"/>
      <c r="J11" s="237">
        <f t="shared" ref="J11:J23" si="0">H11+I11</f>
        <v>0</v>
      </c>
      <c r="K11" s="434"/>
      <c r="L11" s="434"/>
      <c r="M11" s="319">
        <f t="shared" ref="M11:M23" si="1">K11+L11</f>
        <v>0</v>
      </c>
      <c r="O11" s="192"/>
      <c r="P11" s="193"/>
    </row>
    <row r="12" spans="1:857" s="34" customFormat="1" ht="15" customHeight="1">
      <c r="A12" s="555" t="s">
        <v>167</v>
      </c>
      <c r="B12" s="556"/>
      <c r="C12" s="556"/>
      <c r="D12" s="556"/>
      <c r="E12" s="556"/>
      <c r="F12" s="556"/>
      <c r="G12" s="557"/>
      <c r="H12" s="434"/>
      <c r="I12" s="434"/>
      <c r="J12" s="237">
        <f t="shared" si="0"/>
        <v>0</v>
      </c>
      <c r="K12" s="434"/>
      <c r="L12" s="434"/>
      <c r="M12" s="319">
        <f t="shared" si="1"/>
        <v>0</v>
      </c>
      <c r="O12" s="35"/>
      <c r="P12" s="193"/>
    </row>
    <row r="13" spans="1:857" s="34" customFormat="1" ht="15" customHeight="1">
      <c r="A13" s="555" t="s">
        <v>168</v>
      </c>
      <c r="B13" s="556"/>
      <c r="C13" s="556"/>
      <c r="D13" s="556"/>
      <c r="E13" s="556"/>
      <c r="F13" s="556"/>
      <c r="G13" s="557"/>
      <c r="H13" s="434"/>
      <c r="I13" s="434"/>
      <c r="J13" s="237">
        <f t="shared" si="0"/>
        <v>0</v>
      </c>
      <c r="K13" s="434"/>
      <c r="L13" s="434"/>
      <c r="M13" s="319">
        <f t="shared" si="1"/>
        <v>0</v>
      </c>
      <c r="O13" s="35"/>
      <c r="P13" s="193"/>
    </row>
    <row r="14" spans="1:857" s="34" customFormat="1" ht="15" customHeight="1">
      <c r="A14" s="650" t="s">
        <v>15</v>
      </c>
      <c r="B14" s="651"/>
      <c r="C14" s="651"/>
      <c r="D14" s="651"/>
      <c r="E14" s="651"/>
      <c r="F14" s="651"/>
      <c r="G14" s="652"/>
      <c r="H14" s="434"/>
      <c r="I14" s="434"/>
      <c r="J14" s="237">
        <f t="shared" si="0"/>
        <v>0</v>
      </c>
      <c r="K14" s="434"/>
      <c r="L14" s="434"/>
      <c r="M14" s="319">
        <f t="shared" si="1"/>
        <v>0</v>
      </c>
      <c r="O14" s="35"/>
      <c r="P14" s="193"/>
    </row>
    <row r="15" spans="1:857" s="190" customFormat="1" ht="15" customHeight="1">
      <c r="A15" s="555" t="s">
        <v>163</v>
      </c>
      <c r="B15" s="556"/>
      <c r="C15" s="556"/>
      <c r="D15" s="556"/>
      <c r="E15" s="556"/>
      <c r="F15" s="556"/>
      <c r="G15" s="557"/>
      <c r="H15" s="434"/>
      <c r="I15" s="434"/>
      <c r="J15" s="237">
        <f t="shared" si="0"/>
        <v>0</v>
      </c>
      <c r="K15" s="434"/>
      <c r="L15" s="434"/>
      <c r="M15" s="319">
        <f t="shared" si="1"/>
        <v>0</v>
      </c>
      <c r="O15" s="191"/>
      <c r="P15" s="195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89"/>
      <c r="EK15" s="189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89"/>
      <c r="EW15" s="189"/>
      <c r="EX15" s="189"/>
      <c r="EY15" s="189"/>
      <c r="EZ15" s="189"/>
      <c r="FA15" s="189"/>
      <c r="FB15" s="189"/>
      <c r="FC15" s="189"/>
      <c r="FD15" s="189"/>
      <c r="FE15" s="189"/>
      <c r="FF15" s="189"/>
      <c r="FG15" s="189"/>
      <c r="FH15" s="189"/>
      <c r="FI15" s="189"/>
      <c r="FJ15" s="189"/>
      <c r="FK15" s="189"/>
      <c r="FL15" s="189"/>
      <c r="FM15" s="189"/>
      <c r="FN15" s="189"/>
      <c r="FO15" s="189"/>
      <c r="FP15" s="189"/>
      <c r="FQ15" s="189"/>
      <c r="FR15" s="189"/>
      <c r="FS15" s="189"/>
      <c r="FT15" s="189"/>
      <c r="FU15" s="189"/>
      <c r="FV15" s="189"/>
      <c r="FW15" s="189"/>
      <c r="FX15" s="189"/>
      <c r="FY15" s="189"/>
      <c r="FZ15" s="189"/>
      <c r="GA15" s="189"/>
      <c r="GB15" s="189"/>
      <c r="GC15" s="189"/>
      <c r="GD15" s="189"/>
      <c r="GE15" s="189"/>
      <c r="GF15" s="189"/>
      <c r="GG15" s="189"/>
      <c r="GH15" s="189"/>
      <c r="GI15" s="189"/>
      <c r="GJ15" s="189"/>
      <c r="GK15" s="189"/>
      <c r="GL15" s="189"/>
      <c r="GM15" s="189"/>
      <c r="GN15" s="189"/>
      <c r="GO15" s="189"/>
      <c r="GP15" s="189"/>
      <c r="GQ15" s="189"/>
      <c r="GR15" s="189"/>
      <c r="GS15" s="189"/>
      <c r="GT15" s="189"/>
      <c r="GU15" s="189"/>
      <c r="GV15" s="189"/>
      <c r="GW15" s="189"/>
      <c r="GX15" s="189"/>
      <c r="GY15" s="189"/>
      <c r="GZ15" s="189"/>
      <c r="HA15" s="189"/>
      <c r="HB15" s="189"/>
      <c r="HC15" s="189"/>
      <c r="HD15" s="189"/>
      <c r="HE15" s="189"/>
      <c r="HF15" s="189"/>
      <c r="HG15" s="189"/>
      <c r="HH15" s="189"/>
      <c r="HI15" s="189"/>
      <c r="HJ15" s="189"/>
      <c r="HK15" s="189"/>
      <c r="HL15" s="189"/>
      <c r="HM15" s="189"/>
      <c r="HN15" s="189"/>
      <c r="HO15" s="189"/>
      <c r="HP15" s="189"/>
      <c r="HQ15" s="189"/>
      <c r="HR15" s="189"/>
      <c r="HS15" s="189"/>
      <c r="HT15" s="189"/>
      <c r="HU15" s="189"/>
      <c r="HV15" s="189"/>
      <c r="HW15" s="189"/>
      <c r="HX15" s="189"/>
      <c r="HY15" s="189"/>
      <c r="HZ15" s="189"/>
      <c r="IA15" s="189"/>
      <c r="IB15" s="189"/>
      <c r="IC15" s="189"/>
      <c r="ID15" s="189"/>
      <c r="IE15" s="189"/>
      <c r="IF15" s="189"/>
      <c r="IG15" s="189"/>
      <c r="IH15" s="189"/>
      <c r="II15" s="189"/>
      <c r="IJ15" s="189"/>
      <c r="IK15" s="189"/>
      <c r="IL15" s="189"/>
      <c r="IM15" s="189"/>
      <c r="IN15" s="189"/>
      <c r="IO15" s="189"/>
      <c r="IP15" s="189"/>
      <c r="IQ15" s="189"/>
      <c r="IR15" s="189"/>
      <c r="IS15" s="189"/>
      <c r="IT15" s="189"/>
      <c r="IU15" s="189"/>
      <c r="IV15" s="189"/>
      <c r="IW15" s="189"/>
      <c r="IX15" s="189"/>
      <c r="IY15" s="189"/>
      <c r="IZ15" s="189"/>
      <c r="JA15" s="189"/>
      <c r="JB15" s="189"/>
      <c r="JC15" s="189"/>
      <c r="JD15" s="189"/>
      <c r="JE15" s="189"/>
      <c r="JF15" s="189"/>
      <c r="JG15" s="189"/>
      <c r="JH15" s="189"/>
      <c r="JI15" s="189"/>
      <c r="JJ15" s="189"/>
      <c r="JK15" s="189"/>
      <c r="JL15" s="189"/>
      <c r="JM15" s="189"/>
      <c r="JN15" s="189"/>
      <c r="JO15" s="189"/>
      <c r="JP15" s="189"/>
      <c r="JQ15" s="189"/>
      <c r="JR15" s="189"/>
      <c r="JS15" s="189"/>
      <c r="JT15" s="189"/>
      <c r="JU15" s="189"/>
      <c r="JV15" s="189"/>
      <c r="JW15" s="189"/>
      <c r="JX15" s="189"/>
      <c r="JY15" s="189"/>
      <c r="JZ15" s="189"/>
      <c r="KA15" s="189"/>
      <c r="KB15" s="189"/>
      <c r="KC15" s="189"/>
      <c r="KD15" s="189"/>
      <c r="KE15" s="189"/>
      <c r="KF15" s="189"/>
      <c r="KG15" s="189"/>
      <c r="KH15" s="189"/>
      <c r="KI15" s="189"/>
      <c r="KJ15" s="189"/>
      <c r="KK15" s="189"/>
      <c r="KL15" s="189"/>
      <c r="KM15" s="189"/>
      <c r="KN15" s="189"/>
      <c r="KO15" s="189"/>
      <c r="KP15" s="189"/>
      <c r="KQ15" s="189"/>
      <c r="KR15" s="189"/>
      <c r="KS15" s="189"/>
      <c r="KT15" s="189"/>
      <c r="KU15" s="189"/>
      <c r="KV15" s="189"/>
      <c r="KW15" s="189"/>
      <c r="KX15" s="189"/>
      <c r="KY15" s="189"/>
      <c r="KZ15" s="189"/>
      <c r="LA15" s="189"/>
      <c r="LB15" s="189"/>
      <c r="LC15" s="189"/>
      <c r="LD15" s="189"/>
      <c r="LE15" s="189"/>
      <c r="LF15" s="189"/>
      <c r="LG15" s="189"/>
      <c r="LH15" s="189"/>
      <c r="LI15" s="189"/>
      <c r="LJ15" s="189"/>
      <c r="LK15" s="189"/>
      <c r="LL15" s="189"/>
      <c r="LM15" s="189"/>
      <c r="LN15" s="189"/>
      <c r="LO15" s="189"/>
      <c r="LP15" s="189"/>
      <c r="LQ15" s="189"/>
      <c r="LR15" s="189"/>
      <c r="LS15" s="189"/>
      <c r="LT15" s="189"/>
      <c r="LU15" s="189"/>
      <c r="LV15" s="189"/>
      <c r="LW15" s="189"/>
      <c r="LX15" s="189"/>
      <c r="LY15" s="189"/>
      <c r="LZ15" s="189"/>
      <c r="MA15" s="189"/>
      <c r="MB15" s="189"/>
      <c r="MC15" s="189"/>
      <c r="MD15" s="189"/>
      <c r="ME15" s="189"/>
      <c r="MF15" s="189"/>
      <c r="MG15" s="189"/>
      <c r="MH15" s="189"/>
      <c r="MI15" s="189"/>
      <c r="MJ15" s="189"/>
      <c r="MK15" s="189"/>
      <c r="ML15" s="189"/>
      <c r="MM15" s="189"/>
      <c r="MN15" s="189"/>
      <c r="MO15" s="189"/>
      <c r="MP15" s="189"/>
      <c r="MQ15" s="189"/>
      <c r="MR15" s="189"/>
      <c r="MS15" s="189"/>
      <c r="MT15" s="189"/>
      <c r="MU15" s="189"/>
      <c r="MV15" s="189"/>
      <c r="MW15" s="189"/>
      <c r="MX15" s="189"/>
      <c r="MY15" s="189"/>
      <c r="MZ15" s="189"/>
      <c r="NA15" s="189"/>
      <c r="NB15" s="189"/>
      <c r="NC15" s="189"/>
      <c r="ND15" s="189"/>
      <c r="NE15" s="189"/>
      <c r="NF15" s="189"/>
      <c r="NG15" s="189"/>
      <c r="NH15" s="189"/>
      <c r="NI15" s="189"/>
      <c r="NJ15" s="189"/>
      <c r="NK15" s="189"/>
      <c r="NL15" s="189"/>
      <c r="NM15" s="189"/>
      <c r="NN15" s="189"/>
      <c r="NO15" s="189"/>
      <c r="NP15" s="189"/>
      <c r="NQ15" s="189"/>
      <c r="NR15" s="189"/>
      <c r="NS15" s="189"/>
      <c r="NT15" s="189"/>
      <c r="NU15" s="189"/>
      <c r="NV15" s="189"/>
      <c r="NW15" s="189"/>
      <c r="NX15" s="189"/>
      <c r="NY15" s="189"/>
      <c r="NZ15" s="189"/>
      <c r="OA15" s="189"/>
      <c r="OB15" s="189"/>
      <c r="OC15" s="189"/>
      <c r="OD15" s="189"/>
      <c r="OE15" s="189"/>
      <c r="OF15" s="189"/>
      <c r="OG15" s="189"/>
      <c r="OH15" s="189"/>
      <c r="OI15" s="189"/>
      <c r="OJ15" s="189"/>
      <c r="OK15" s="189"/>
      <c r="OL15" s="189"/>
      <c r="OM15" s="189"/>
      <c r="ON15" s="189"/>
      <c r="OO15" s="189"/>
      <c r="OP15" s="189"/>
      <c r="OQ15" s="189"/>
      <c r="OR15" s="189"/>
      <c r="OS15" s="189"/>
      <c r="OT15" s="189"/>
      <c r="OU15" s="189"/>
      <c r="OV15" s="189"/>
      <c r="OW15" s="189"/>
      <c r="OX15" s="189"/>
      <c r="OY15" s="189"/>
      <c r="OZ15" s="189"/>
      <c r="PA15" s="189"/>
      <c r="PB15" s="189"/>
      <c r="PC15" s="189"/>
      <c r="PD15" s="189"/>
      <c r="PE15" s="189"/>
      <c r="PF15" s="189"/>
      <c r="PG15" s="189"/>
      <c r="PH15" s="189"/>
      <c r="PI15" s="189"/>
      <c r="PJ15" s="189"/>
      <c r="PK15" s="189"/>
      <c r="PL15" s="189"/>
      <c r="PM15" s="189"/>
      <c r="PN15" s="189"/>
      <c r="PO15" s="189"/>
      <c r="PP15" s="189"/>
      <c r="PQ15" s="189"/>
      <c r="PR15" s="189"/>
      <c r="PS15" s="189"/>
      <c r="PT15" s="189"/>
      <c r="PU15" s="189"/>
      <c r="PV15" s="189"/>
      <c r="PW15" s="189"/>
      <c r="PX15" s="189"/>
      <c r="PY15" s="189"/>
      <c r="PZ15" s="189"/>
      <c r="QA15" s="189"/>
      <c r="QB15" s="189"/>
      <c r="QC15" s="189"/>
      <c r="QD15" s="189"/>
      <c r="QE15" s="189"/>
      <c r="QF15" s="189"/>
      <c r="QG15" s="189"/>
      <c r="QH15" s="189"/>
      <c r="QI15" s="189"/>
      <c r="QJ15" s="189"/>
      <c r="QK15" s="189"/>
      <c r="QL15" s="189"/>
      <c r="QM15" s="189"/>
      <c r="QN15" s="189"/>
      <c r="QO15" s="189"/>
      <c r="QP15" s="189"/>
      <c r="QQ15" s="189"/>
      <c r="QR15" s="189"/>
      <c r="QS15" s="189"/>
      <c r="QT15" s="189"/>
      <c r="QU15" s="189"/>
      <c r="QV15" s="189"/>
      <c r="QW15" s="189"/>
      <c r="QX15" s="189"/>
      <c r="QY15" s="189"/>
      <c r="QZ15" s="189"/>
      <c r="RA15" s="189"/>
      <c r="RB15" s="189"/>
      <c r="RC15" s="189"/>
      <c r="RD15" s="189"/>
      <c r="RE15" s="189"/>
      <c r="RF15" s="189"/>
      <c r="RG15" s="189"/>
      <c r="RH15" s="189"/>
      <c r="RI15" s="189"/>
      <c r="RJ15" s="189"/>
      <c r="RK15" s="189"/>
      <c r="RL15" s="189"/>
      <c r="RM15" s="189"/>
      <c r="RN15" s="189"/>
      <c r="RO15" s="189"/>
      <c r="RP15" s="189"/>
      <c r="RQ15" s="189"/>
      <c r="RR15" s="189"/>
      <c r="RS15" s="189"/>
      <c r="RT15" s="189"/>
      <c r="RU15" s="189"/>
      <c r="RV15" s="189"/>
      <c r="RW15" s="189"/>
      <c r="RX15" s="189"/>
      <c r="RY15" s="189"/>
      <c r="RZ15" s="189"/>
      <c r="SA15" s="189"/>
      <c r="SB15" s="189"/>
      <c r="SC15" s="189"/>
      <c r="SD15" s="189"/>
      <c r="SE15" s="189"/>
      <c r="SF15" s="189"/>
      <c r="SG15" s="189"/>
      <c r="SH15" s="189"/>
      <c r="SI15" s="189"/>
      <c r="SJ15" s="189"/>
      <c r="SK15" s="189"/>
      <c r="SL15" s="189"/>
      <c r="SM15" s="189"/>
      <c r="SN15" s="189"/>
      <c r="SO15" s="189"/>
      <c r="SP15" s="189"/>
      <c r="SQ15" s="189"/>
      <c r="SR15" s="189"/>
      <c r="SS15" s="189"/>
      <c r="ST15" s="189"/>
      <c r="SU15" s="189"/>
      <c r="SV15" s="189"/>
      <c r="SW15" s="189"/>
      <c r="SX15" s="189"/>
      <c r="SY15" s="189"/>
      <c r="SZ15" s="189"/>
      <c r="TA15" s="189"/>
      <c r="TB15" s="189"/>
      <c r="TC15" s="189"/>
      <c r="TD15" s="189"/>
      <c r="TE15" s="189"/>
      <c r="TF15" s="189"/>
      <c r="TG15" s="189"/>
      <c r="TH15" s="189"/>
      <c r="TI15" s="189"/>
      <c r="TJ15" s="189"/>
      <c r="TK15" s="189"/>
      <c r="TL15" s="189"/>
      <c r="TM15" s="189"/>
      <c r="TN15" s="189"/>
      <c r="TO15" s="189"/>
      <c r="TP15" s="189"/>
      <c r="TQ15" s="189"/>
      <c r="TR15" s="189"/>
      <c r="TS15" s="189"/>
      <c r="TT15" s="189"/>
      <c r="TU15" s="189"/>
      <c r="TV15" s="189"/>
      <c r="TW15" s="189"/>
      <c r="TX15" s="189"/>
      <c r="TY15" s="189"/>
      <c r="TZ15" s="189"/>
      <c r="UA15" s="189"/>
      <c r="UB15" s="189"/>
      <c r="UC15" s="189"/>
      <c r="UD15" s="189"/>
      <c r="UE15" s="189"/>
      <c r="UF15" s="189"/>
      <c r="UG15" s="189"/>
      <c r="UH15" s="189"/>
      <c r="UI15" s="189"/>
      <c r="UJ15" s="189"/>
      <c r="UK15" s="189"/>
      <c r="UL15" s="189"/>
      <c r="UM15" s="189"/>
      <c r="UN15" s="189"/>
      <c r="UO15" s="189"/>
      <c r="UP15" s="189"/>
      <c r="UQ15" s="189"/>
      <c r="UR15" s="189"/>
      <c r="US15" s="189"/>
      <c r="UT15" s="189"/>
      <c r="UU15" s="189"/>
      <c r="UV15" s="189"/>
      <c r="UW15" s="189"/>
      <c r="UX15" s="189"/>
      <c r="UY15" s="189"/>
      <c r="UZ15" s="189"/>
      <c r="VA15" s="189"/>
      <c r="VB15" s="189"/>
      <c r="VC15" s="189"/>
      <c r="VD15" s="189"/>
      <c r="VE15" s="189"/>
      <c r="VF15" s="189"/>
      <c r="VG15" s="189"/>
      <c r="VH15" s="189"/>
      <c r="VI15" s="189"/>
      <c r="VJ15" s="189"/>
      <c r="VK15" s="189"/>
      <c r="VL15" s="189"/>
      <c r="VM15" s="189"/>
      <c r="VN15" s="189"/>
      <c r="VO15" s="189"/>
      <c r="VP15" s="189"/>
      <c r="VQ15" s="189"/>
      <c r="VR15" s="189"/>
      <c r="VS15" s="189"/>
      <c r="VT15" s="189"/>
      <c r="VU15" s="189"/>
      <c r="VV15" s="189"/>
      <c r="VW15" s="189"/>
      <c r="VX15" s="189"/>
      <c r="VY15" s="189"/>
      <c r="VZ15" s="189"/>
      <c r="WA15" s="189"/>
      <c r="WB15" s="189"/>
      <c r="WC15" s="189"/>
      <c r="WD15" s="189"/>
      <c r="WE15" s="189"/>
      <c r="WF15" s="189"/>
      <c r="WG15" s="189"/>
      <c r="WH15" s="189"/>
      <c r="WI15" s="189"/>
      <c r="WJ15" s="189"/>
      <c r="WK15" s="189"/>
      <c r="WL15" s="189"/>
      <c r="WM15" s="189"/>
      <c r="WN15" s="189"/>
      <c r="WO15" s="189"/>
      <c r="WP15" s="189"/>
      <c r="WQ15" s="189"/>
      <c r="WR15" s="189"/>
      <c r="WS15" s="189"/>
      <c r="WT15" s="189"/>
      <c r="WU15" s="189"/>
      <c r="WV15" s="189"/>
      <c r="WW15" s="189"/>
      <c r="WX15" s="189"/>
      <c r="WY15" s="189"/>
      <c r="WZ15" s="189"/>
      <c r="XA15" s="189"/>
      <c r="XB15" s="189"/>
      <c r="XC15" s="189"/>
      <c r="XD15" s="189"/>
      <c r="XE15" s="189"/>
      <c r="XF15" s="189"/>
      <c r="XG15" s="189"/>
      <c r="XH15" s="189"/>
      <c r="XI15" s="189"/>
      <c r="XJ15" s="189"/>
      <c r="XK15" s="189"/>
      <c r="XL15" s="189"/>
      <c r="XM15" s="189"/>
      <c r="XN15" s="189"/>
      <c r="XO15" s="189"/>
      <c r="XP15" s="189"/>
      <c r="XQ15" s="189"/>
      <c r="XR15" s="189"/>
      <c r="XS15" s="189"/>
      <c r="XT15" s="189"/>
      <c r="XU15" s="189"/>
      <c r="XV15" s="189"/>
      <c r="XW15" s="189"/>
      <c r="XX15" s="189"/>
      <c r="XY15" s="189"/>
      <c r="XZ15" s="189"/>
      <c r="YA15" s="189"/>
      <c r="YB15" s="189"/>
      <c r="YC15" s="189"/>
      <c r="YD15" s="189"/>
      <c r="YE15" s="189"/>
      <c r="YF15" s="189"/>
      <c r="YG15" s="189"/>
      <c r="YH15" s="189"/>
      <c r="YI15" s="189"/>
      <c r="YJ15" s="189"/>
      <c r="YK15" s="189"/>
      <c r="YL15" s="189"/>
      <c r="YM15" s="189"/>
      <c r="YN15" s="189"/>
      <c r="YO15" s="189"/>
      <c r="YP15" s="189"/>
      <c r="YQ15" s="189"/>
      <c r="YR15" s="189"/>
      <c r="YS15" s="189"/>
      <c r="YT15" s="189"/>
      <c r="YU15" s="189"/>
      <c r="YV15" s="189"/>
      <c r="YW15" s="189"/>
      <c r="YX15" s="189"/>
      <c r="YY15" s="189"/>
      <c r="YZ15" s="189"/>
      <c r="ZA15" s="189"/>
      <c r="ZB15" s="189"/>
      <c r="ZC15" s="189"/>
      <c r="ZD15" s="189"/>
      <c r="ZE15" s="189"/>
      <c r="ZF15" s="189"/>
      <c r="ZG15" s="189"/>
      <c r="ZH15" s="189"/>
      <c r="ZI15" s="189"/>
      <c r="ZJ15" s="189"/>
      <c r="ZK15" s="189"/>
      <c r="ZL15" s="189"/>
      <c r="ZM15" s="189"/>
      <c r="ZN15" s="189"/>
      <c r="ZO15" s="189"/>
      <c r="ZP15" s="189"/>
      <c r="ZQ15" s="189"/>
      <c r="ZR15" s="189"/>
      <c r="ZS15" s="189"/>
      <c r="ZT15" s="189"/>
      <c r="ZU15" s="189"/>
      <c r="ZV15" s="189"/>
      <c r="ZW15" s="189"/>
      <c r="ZX15" s="189"/>
      <c r="ZY15" s="189"/>
      <c r="ZZ15" s="189"/>
      <c r="AAA15" s="189"/>
      <c r="AAB15" s="189"/>
      <c r="AAC15" s="189"/>
      <c r="AAD15" s="189"/>
      <c r="AAE15" s="189"/>
      <c r="AAF15" s="189"/>
      <c r="AAG15" s="189"/>
      <c r="AAH15" s="189"/>
      <c r="AAI15" s="189"/>
      <c r="AAJ15" s="189"/>
      <c r="AAK15" s="189"/>
      <c r="AAL15" s="189"/>
      <c r="AAM15" s="189"/>
      <c r="AAN15" s="189"/>
      <c r="AAO15" s="189"/>
      <c r="AAP15" s="189"/>
      <c r="AAQ15" s="189"/>
      <c r="AAR15" s="189"/>
      <c r="AAS15" s="189"/>
      <c r="AAT15" s="189"/>
      <c r="AAU15" s="189"/>
      <c r="AAV15" s="189"/>
      <c r="AAW15" s="189"/>
      <c r="AAX15" s="189"/>
      <c r="AAY15" s="189"/>
      <c r="AAZ15" s="189"/>
      <c r="ABA15" s="189"/>
      <c r="ABB15" s="189"/>
      <c r="ABC15" s="189"/>
      <c r="ABD15" s="189"/>
      <c r="ABE15" s="189"/>
      <c r="ABF15" s="189"/>
      <c r="ABG15" s="189"/>
      <c r="ABH15" s="189"/>
      <c r="ABI15" s="189"/>
      <c r="ABJ15" s="189"/>
      <c r="ABK15" s="189"/>
      <c r="ABL15" s="189"/>
      <c r="ABM15" s="189"/>
      <c r="ABN15" s="189"/>
      <c r="ABO15" s="189"/>
      <c r="ABP15" s="189"/>
      <c r="ABQ15" s="189"/>
      <c r="ABR15" s="189"/>
      <c r="ABS15" s="189"/>
      <c r="ABT15" s="189"/>
      <c r="ABU15" s="189"/>
      <c r="ABV15" s="189"/>
      <c r="ABW15" s="189"/>
      <c r="ABX15" s="189"/>
      <c r="ABY15" s="189"/>
      <c r="ABZ15" s="189"/>
      <c r="ACA15" s="189"/>
      <c r="ACB15" s="189"/>
      <c r="ACC15" s="189"/>
      <c r="ACD15" s="189"/>
      <c r="ACE15" s="189"/>
      <c r="ACF15" s="189"/>
      <c r="ACG15" s="189"/>
      <c r="ACH15" s="189"/>
      <c r="ACI15" s="189"/>
      <c r="ACJ15" s="189"/>
      <c r="ACK15" s="189"/>
      <c r="ACL15" s="189"/>
      <c r="ACM15" s="189"/>
      <c r="ACN15" s="189"/>
      <c r="ACO15" s="189"/>
      <c r="ACP15" s="189"/>
      <c r="ACQ15" s="189"/>
      <c r="ACR15" s="189"/>
      <c r="ACS15" s="189"/>
      <c r="ACT15" s="189"/>
      <c r="ACU15" s="189"/>
      <c r="ACV15" s="189"/>
      <c r="ACW15" s="189"/>
      <c r="ACX15" s="189"/>
      <c r="ACY15" s="189"/>
      <c r="ACZ15" s="189"/>
      <c r="ADA15" s="189"/>
      <c r="ADB15" s="189"/>
      <c r="ADC15" s="189"/>
      <c r="ADD15" s="189"/>
      <c r="ADE15" s="189"/>
      <c r="ADF15" s="189"/>
      <c r="ADG15" s="189"/>
      <c r="ADH15" s="189"/>
      <c r="ADI15" s="189"/>
      <c r="ADJ15" s="189"/>
      <c r="ADK15" s="189"/>
      <c r="ADL15" s="189"/>
      <c r="ADM15" s="189"/>
      <c r="ADN15" s="189"/>
      <c r="ADO15" s="189"/>
      <c r="ADP15" s="189"/>
      <c r="ADQ15" s="189"/>
      <c r="ADR15" s="189"/>
      <c r="ADS15" s="189"/>
      <c r="ADT15" s="189"/>
      <c r="ADU15" s="189"/>
      <c r="ADV15" s="189"/>
      <c r="ADW15" s="189"/>
      <c r="ADX15" s="189"/>
      <c r="ADY15" s="189"/>
      <c r="ADZ15" s="189"/>
      <c r="AEA15" s="189"/>
      <c r="AEB15" s="189"/>
      <c r="AEC15" s="189"/>
      <c r="AED15" s="189"/>
      <c r="AEE15" s="189"/>
      <c r="AEF15" s="189"/>
      <c r="AEG15" s="189"/>
      <c r="AEH15" s="189"/>
      <c r="AEI15" s="189"/>
      <c r="AEJ15" s="189"/>
      <c r="AEK15" s="189"/>
      <c r="AEL15" s="189"/>
      <c r="AEM15" s="189"/>
      <c r="AEN15" s="189"/>
      <c r="AEO15" s="189"/>
      <c r="AEP15" s="189"/>
      <c r="AEQ15" s="189"/>
      <c r="AER15" s="189"/>
      <c r="AES15" s="189"/>
      <c r="AET15" s="189"/>
      <c r="AEU15" s="189"/>
      <c r="AEV15" s="189"/>
      <c r="AEW15" s="189"/>
      <c r="AEX15" s="189"/>
      <c r="AEY15" s="189"/>
      <c r="AEZ15" s="189"/>
      <c r="AFA15" s="189"/>
      <c r="AFB15" s="189"/>
      <c r="AFC15" s="189"/>
      <c r="AFD15" s="189"/>
      <c r="AFE15" s="189"/>
      <c r="AFF15" s="189"/>
      <c r="AFG15" s="189"/>
      <c r="AFH15" s="189"/>
      <c r="AFI15" s="189"/>
      <c r="AFJ15" s="189"/>
      <c r="AFK15" s="189"/>
      <c r="AFL15" s="189"/>
      <c r="AFM15" s="189"/>
      <c r="AFN15" s="189"/>
      <c r="AFO15" s="189"/>
      <c r="AFP15" s="189"/>
      <c r="AFQ15" s="189"/>
      <c r="AFR15" s="189"/>
      <c r="AFS15" s="189"/>
      <c r="AFT15" s="189"/>
      <c r="AFU15" s="189"/>
      <c r="AFV15" s="189"/>
      <c r="AFW15" s="189"/>
      <c r="AFX15" s="189"/>
      <c r="AFY15" s="189"/>
    </row>
    <row r="16" spans="1:857" s="189" customFormat="1" ht="15" customHeight="1">
      <c r="A16" s="555" t="s">
        <v>16</v>
      </c>
      <c r="B16" s="556"/>
      <c r="C16" s="556"/>
      <c r="D16" s="556"/>
      <c r="E16" s="556"/>
      <c r="F16" s="556"/>
      <c r="G16" s="557"/>
      <c r="H16" s="434"/>
      <c r="I16" s="916"/>
      <c r="J16" s="237">
        <f>H16</f>
        <v>0</v>
      </c>
      <c r="K16" s="434"/>
      <c r="L16" s="916"/>
      <c r="M16" s="319">
        <f>K16</f>
        <v>0</v>
      </c>
      <c r="O16" s="191"/>
      <c r="P16" s="195"/>
    </row>
    <row r="17" spans="1:19" s="34" customFormat="1" ht="15" customHeight="1">
      <c r="A17" s="555" t="s">
        <v>17</v>
      </c>
      <c r="B17" s="556"/>
      <c r="C17" s="556"/>
      <c r="D17" s="556"/>
      <c r="E17" s="556"/>
      <c r="F17" s="556"/>
      <c r="G17" s="557"/>
      <c r="H17" s="434"/>
      <c r="I17" s="434"/>
      <c r="J17" s="237">
        <f t="shared" si="0"/>
        <v>0</v>
      </c>
      <c r="K17" s="434"/>
      <c r="L17" s="434"/>
      <c r="M17" s="319">
        <f t="shared" si="1"/>
        <v>0</v>
      </c>
      <c r="O17" s="35"/>
      <c r="P17" s="193"/>
      <c r="S17" s="199"/>
    </row>
    <row r="18" spans="1:19" s="34" customFormat="1" ht="15" customHeight="1">
      <c r="A18" s="555" t="s">
        <v>18</v>
      </c>
      <c r="B18" s="556"/>
      <c r="C18" s="556"/>
      <c r="D18" s="556"/>
      <c r="E18" s="556"/>
      <c r="F18" s="556"/>
      <c r="G18" s="557"/>
      <c r="H18" s="434"/>
      <c r="I18" s="434"/>
      <c r="J18" s="237">
        <f t="shared" si="0"/>
        <v>0</v>
      </c>
      <c r="K18" s="434"/>
      <c r="L18" s="434"/>
      <c r="M18" s="319">
        <f t="shared" si="1"/>
        <v>0</v>
      </c>
      <c r="O18" s="35"/>
      <c r="P18" s="193"/>
      <c r="S18" s="72"/>
    </row>
    <row r="19" spans="1:19" s="34" customFormat="1" ht="15" customHeight="1">
      <c r="A19" s="644" t="s">
        <v>269</v>
      </c>
      <c r="B19" s="645"/>
      <c r="C19" s="645"/>
      <c r="D19" s="645"/>
      <c r="E19" s="645"/>
      <c r="F19" s="645"/>
      <c r="G19" s="646"/>
      <c r="H19" s="434"/>
      <c r="I19" s="434"/>
      <c r="J19" s="237">
        <f t="shared" si="0"/>
        <v>0</v>
      </c>
      <c r="K19" s="434"/>
      <c r="L19" s="434"/>
      <c r="M19" s="319">
        <f t="shared" si="1"/>
        <v>0</v>
      </c>
      <c r="O19" s="35"/>
      <c r="P19" s="193"/>
    </row>
    <row r="20" spans="1:19" s="34" customFormat="1" ht="15" customHeight="1">
      <c r="A20" s="644" t="s">
        <v>280</v>
      </c>
      <c r="B20" s="645"/>
      <c r="C20" s="645"/>
      <c r="D20" s="645"/>
      <c r="E20" s="645"/>
      <c r="F20" s="645"/>
      <c r="G20" s="646"/>
      <c r="H20" s="434"/>
      <c r="I20" s="434"/>
      <c r="J20" s="237">
        <f t="shared" si="0"/>
        <v>0</v>
      </c>
      <c r="K20" s="434"/>
      <c r="L20" s="434"/>
      <c r="M20" s="319">
        <f t="shared" si="1"/>
        <v>0</v>
      </c>
      <c r="O20" s="35"/>
      <c r="P20" s="193"/>
    </row>
    <row r="21" spans="1:19" s="34" customFormat="1" ht="15" customHeight="1">
      <c r="A21" s="635" t="s">
        <v>307</v>
      </c>
      <c r="B21" s="636"/>
      <c r="C21" s="636"/>
      <c r="D21" s="636"/>
      <c r="E21" s="636"/>
      <c r="F21" s="636"/>
      <c r="G21" s="637"/>
      <c r="H21" s="280"/>
      <c r="I21" s="280"/>
      <c r="J21" s="237">
        <f t="shared" si="0"/>
        <v>0</v>
      </c>
      <c r="K21" s="278"/>
      <c r="L21" s="278"/>
      <c r="M21" s="319">
        <f t="shared" si="1"/>
        <v>0</v>
      </c>
      <c r="O21" s="197"/>
      <c r="P21" s="193"/>
    </row>
    <row r="22" spans="1:19" s="34" customFormat="1" ht="15" customHeight="1">
      <c r="A22" s="555" t="s">
        <v>218</v>
      </c>
      <c r="B22" s="556"/>
      <c r="C22" s="556"/>
      <c r="D22" s="556"/>
      <c r="E22" s="556"/>
      <c r="F22" s="556"/>
      <c r="G22" s="557"/>
      <c r="H22" s="434"/>
      <c r="I22" s="434"/>
      <c r="J22" s="237">
        <f t="shared" si="0"/>
        <v>0</v>
      </c>
      <c r="K22" s="434"/>
      <c r="L22" s="434"/>
      <c r="M22" s="319">
        <f t="shared" si="1"/>
        <v>0</v>
      </c>
      <c r="O22" s="35"/>
      <c r="P22" s="193"/>
    </row>
    <row r="23" spans="1:19" s="34" customFormat="1" ht="15" customHeight="1" thickBot="1">
      <c r="A23" s="638" t="s">
        <v>27</v>
      </c>
      <c r="B23" s="639"/>
      <c r="C23" s="639"/>
      <c r="D23" s="639"/>
      <c r="E23" s="639"/>
      <c r="F23" s="639"/>
      <c r="G23" s="640"/>
      <c r="H23" s="203">
        <f>H10+H11+H12+H13+H14+H15+H16+H17+H18+H19+H20+H22</f>
        <v>0</v>
      </c>
      <c r="I23" s="203">
        <f>I10+I11+I12+I13+I14+I15+I17+I18+I19+I20+I22</f>
        <v>0</v>
      </c>
      <c r="J23" s="203">
        <f t="shared" si="0"/>
        <v>0</v>
      </c>
      <c r="K23" s="203">
        <f>K10+K11+K12+K13+K14+K15+K16+K17+K18+K19+K20+K22</f>
        <v>0</v>
      </c>
      <c r="L23" s="203">
        <f>L10+L11+L12+L13+L14+L15+L17+L18+L19+L20+L22</f>
        <v>0</v>
      </c>
      <c r="M23" s="85">
        <f t="shared" si="1"/>
        <v>0</v>
      </c>
      <c r="O23" s="35"/>
      <c r="P23" s="193"/>
    </row>
    <row r="24" spans="1:19" s="34" customFormat="1" ht="15" customHeight="1">
      <c r="A24" s="100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87"/>
      <c r="O24" s="193"/>
    </row>
    <row r="25" spans="1:19" s="34" customFormat="1" ht="15" customHeight="1">
      <c r="A25" s="307"/>
      <c r="B25" s="307"/>
      <c r="C25" s="307"/>
      <c r="D25" s="307"/>
      <c r="E25" s="307"/>
      <c r="F25" s="307"/>
      <c r="G25" s="307"/>
      <c r="H25" s="307"/>
      <c r="N25" s="35"/>
      <c r="O25" s="193"/>
    </row>
    <row r="26" spans="1:19" s="34" customFormat="1" ht="15" customHeight="1">
      <c r="A26" s="597" t="s">
        <v>139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35"/>
      <c r="O26" s="193"/>
    </row>
    <row r="27" spans="1:19" s="34" customFormat="1" ht="15" customHeight="1" thickBot="1">
      <c r="A27" s="350"/>
      <c r="B27" s="350"/>
      <c r="C27" s="350"/>
      <c r="D27" s="350"/>
      <c r="E27" s="350"/>
      <c r="F27" s="350"/>
      <c r="G27" s="350"/>
      <c r="H27" s="350"/>
      <c r="I27" s="350"/>
      <c r="J27" s="420"/>
      <c r="K27" s="349"/>
      <c r="L27" s="349"/>
      <c r="M27" s="349"/>
      <c r="N27" s="197"/>
      <c r="O27" s="193"/>
    </row>
    <row r="28" spans="1:19" s="34" customFormat="1" ht="15" customHeight="1">
      <c r="A28" s="601" t="s">
        <v>85</v>
      </c>
      <c r="B28" s="602"/>
      <c r="C28" s="602" t="s">
        <v>124</v>
      </c>
      <c r="D28" s="602"/>
      <c r="E28" s="602"/>
      <c r="F28" s="602"/>
      <c r="G28" s="605" t="s">
        <v>105</v>
      </c>
      <c r="H28" s="605"/>
      <c r="I28" s="607">
        <v>2016</v>
      </c>
      <c r="J28" s="608"/>
      <c r="K28" s="609"/>
      <c r="L28" s="197"/>
      <c r="M28" s="193"/>
    </row>
    <row r="29" spans="1:19" s="34" customFormat="1" ht="15" customHeight="1">
      <c r="A29" s="603"/>
      <c r="B29" s="604"/>
      <c r="C29" s="604"/>
      <c r="D29" s="604"/>
      <c r="E29" s="604"/>
      <c r="F29" s="604"/>
      <c r="G29" s="606"/>
      <c r="H29" s="606"/>
      <c r="I29" s="598" t="s">
        <v>79</v>
      </c>
      <c r="J29" s="599"/>
      <c r="K29" s="600"/>
      <c r="L29" s="35"/>
    </row>
    <row r="30" spans="1:19" s="34" customFormat="1" ht="15" customHeight="1">
      <c r="A30" s="591"/>
      <c r="B30" s="592"/>
      <c r="C30" s="593"/>
      <c r="D30" s="594"/>
      <c r="E30" s="594"/>
      <c r="F30" s="594"/>
      <c r="G30" s="595"/>
      <c r="H30" s="596"/>
      <c r="I30" s="588"/>
      <c r="J30" s="589"/>
      <c r="K30" s="590"/>
      <c r="L30" s="35"/>
      <c r="M30" s="73"/>
    </row>
    <row r="31" spans="1:19" s="34" customFormat="1" ht="15" customHeight="1">
      <c r="A31" s="591"/>
      <c r="B31" s="592"/>
      <c r="C31" s="593"/>
      <c r="D31" s="594"/>
      <c r="E31" s="594"/>
      <c r="F31" s="594"/>
      <c r="G31" s="595"/>
      <c r="H31" s="596"/>
      <c r="I31" s="588"/>
      <c r="J31" s="589"/>
      <c r="K31" s="590"/>
      <c r="L31" s="35"/>
      <c r="M31"/>
    </row>
    <row r="32" spans="1:19" s="34" customFormat="1" ht="15" customHeight="1">
      <c r="A32" s="591"/>
      <c r="B32" s="592"/>
      <c r="C32" s="593"/>
      <c r="D32" s="594"/>
      <c r="E32" s="594"/>
      <c r="F32" s="594"/>
      <c r="G32" s="595"/>
      <c r="H32" s="596"/>
      <c r="I32" s="588"/>
      <c r="J32" s="589"/>
      <c r="K32" s="590"/>
      <c r="L32" s="35"/>
    </row>
    <row r="33" spans="1:20" s="34" customFormat="1" ht="15" customHeight="1">
      <c r="A33" s="591"/>
      <c r="B33" s="592"/>
      <c r="C33" s="593"/>
      <c r="D33" s="594"/>
      <c r="E33" s="594"/>
      <c r="F33" s="594"/>
      <c r="G33" s="595"/>
      <c r="H33" s="596"/>
      <c r="I33" s="588"/>
      <c r="J33" s="589"/>
      <c r="K33" s="590"/>
      <c r="L33" s="35"/>
    </row>
    <row r="34" spans="1:20" s="34" customFormat="1" ht="15" customHeight="1" thickBot="1">
      <c r="A34" s="614"/>
      <c r="B34" s="615"/>
      <c r="C34" s="622"/>
      <c r="D34" s="623"/>
      <c r="E34" s="623"/>
      <c r="F34" s="623"/>
      <c r="G34" s="624"/>
      <c r="H34" s="625"/>
      <c r="I34" s="626"/>
      <c r="J34" s="627"/>
      <c r="K34" s="628"/>
      <c r="L34" s="197"/>
      <c r="M34" s="193"/>
      <c r="O34" s="200"/>
      <c r="P34" s="35"/>
    </row>
    <row r="35" spans="1:20" ht="15" customHeight="1" thickBot="1">
      <c r="A35" s="348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O35" s="28"/>
    </row>
    <row r="36" spans="1:20" ht="15" customHeight="1">
      <c r="A36" s="581" t="s">
        <v>140</v>
      </c>
      <c r="B36" s="582"/>
      <c r="C36" s="582"/>
      <c r="D36" s="582"/>
      <c r="E36" s="582"/>
      <c r="F36" s="582"/>
      <c r="G36" s="582"/>
      <c r="H36" s="582"/>
      <c r="I36" s="583"/>
      <c r="J36" s="584"/>
      <c r="K36" s="585"/>
      <c r="L36" s="35"/>
      <c r="M36" s="34"/>
      <c r="O36" s="28"/>
    </row>
    <row r="37" spans="1:20" ht="15" customHeight="1">
      <c r="A37" s="578" t="s">
        <v>141</v>
      </c>
      <c r="B37" s="579"/>
      <c r="C37" s="579"/>
      <c r="D37" s="579"/>
      <c r="E37" s="579"/>
      <c r="F37" s="579"/>
      <c r="G37" s="579"/>
      <c r="H37" s="580"/>
      <c r="I37" s="586"/>
      <c r="J37" s="586"/>
      <c r="K37" s="587"/>
      <c r="L37" s="35"/>
      <c r="M37" s="34"/>
      <c r="O37" s="28"/>
    </row>
    <row r="38" spans="1:20" ht="15" customHeight="1">
      <c r="A38" s="610" t="s">
        <v>282</v>
      </c>
      <c r="B38" s="611"/>
      <c r="C38" s="611"/>
      <c r="D38" s="611"/>
      <c r="E38" s="611"/>
      <c r="F38" s="611"/>
      <c r="G38" s="611"/>
      <c r="H38" s="611"/>
      <c r="I38" s="616"/>
      <c r="J38" s="617"/>
      <c r="K38" s="618"/>
      <c r="L38" s="35"/>
      <c r="M38" s="34"/>
      <c r="O38" s="28"/>
    </row>
    <row r="39" spans="1:20" ht="15" customHeight="1" thickBot="1">
      <c r="A39" s="612" t="s">
        <v>142</v>
      </c>
      <c r="B39" s="613"/>
      <c r="C39" s="613"/>
      <c r="D39" s="613"/>
      <c r="E39" s="613"/>
      <c r="F39" s="613"/>
      <c r="G39" s="613"/>
      <c r="H39" s="613"/>
      <c r="I39" s="619"/>
      <c r="J39" s="620"/>
      <c r="K39" s="621"/>
      <c r="L39" s="35"/>
      <c r="M39" s="34"/>
      <c r="O39" s="28"/>
    </row>
    <row r="40" spans="1:20" ht="15" customHeight="1">
      <c r="I40" s="28"/>
      <c r="J40" s="28"/>
      <c r="K40" s="28"/>
      <c r="O40" s="28"/>
    </row>
    <row r="41" spans="1:20" s="34" customFormat="1" ht="1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197"/>
      <c r="O41" s="193"/>
      <c r="T41"/>
    </row>
    <row r="56" spans="1:15" s="34" customFormat="1" ht="1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97"/>
      <c r="O56" s="193"/>
    </row>
    <row r="57" spans="1:15" s="34" customFormat="1" ht="1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97"/>
      <c r="O57" s="193"/>
    </row>
    <row r="58" spans="1:15" s="34" customFormat="1" ht="1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97"/>
      <c r="O58" s="193"/>
    </row>
    <row r="59" spans="1:15" s="34" customFormat="1" ht="1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97"/>
      <c r="O59" s="193"/>
    </row>
    <row r="60" spans="1:15" s="34" customFormat="1" ht="1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97"/>
      <c r="O60" s="193"/>
    </row>
    <row r="61" spans="1:15" s="34" customFormat="1" ht="1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7"/>
      <c r="O61" s="193"/>
    </row>
    <row r="62" spans="1:15" s="34" customFormat="1" ht="1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97"/>
      <c r="O62" s="193"/>
    </row>
    <row r="63" spans="1:15" s="34" customFormat="1" ht="1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97"/>
      <c r="O63" s="193"/>
    </row>
    <row r="64" spans="1:1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1:15" s="73" customFormat="1" ht="32.450000000000003" customHeigh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O65" s="196"/>
    </row>
    <row r="66" spans="1:15" ht="30.6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</row>
    <row r="67" spans="1:15" ht="6.6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</row>
    <row r="68" spans="1:15" ht="12.6" customHeight="1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</row>
    <row r="69" spans="1:15" ht="12.6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</row>
    <row r="70" spans="1:15" ht="13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</row>
    <row r="71" spans="1:15" ht="29.25" customHeight="1">
      <c r="A71" s="189"/>
      <c r="B71" s="189"/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</row>
    <row r="72" spans="1:15" ht="36.75" customHeight="1">
      <c r="A72" s="189"/>
      <c r="B72" s="189"/>
      <c r="C72" s="189"/>
      <c r="D72" s="189"/>
      <c r="E72" s="189"/>
      <c r="F72" s="189"/>
      <c r="G72" s="189"/>
      <c r="H72" s="189"/>
      <c r="I72" s="189"/>
      <c r="J72" s="189"/>
      <c r="K72" s="189"/>
      <c r="L72" s="189"/>
      <c r="M72" s="189"/>
    </row>
    <row r="73" spans="1:15">
      <c r="A73" s="189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</row>
    <row r="74" spans="1:15" ht="15" customHeight="1">
      <c r="A74" s="189"/>
      <c r="B74" s="189"/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</row>
    <row r="75" spans="1:15" ht="4.1500000000000004" customHeight="1">
      <c r="A75" s="189"/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</row>
    <row r="76" spans="1:15" ht="19.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</row>
    <row r="77" spans="1:15" ht="19.5" customHeight="1"/>
    <row r="78" spans="1:15" ht="15" customHeight="1"/>
    <row r="79" spans="1:15" ht="15" customHeight="1"/>
    <row r="80" spans="1:15" ht="15" customHeight="1"/>
    <row r="81" spans="2:2" ht="15" customHeight="1"/>
    <row r="82" spans="2:2" ht="15" customHeight="1"/>
    <row r="83" spans="2:2" ht="4.5" customHeight="1"/>
    <row r="84" spans="2:2" ht="20.25" customHeight="1"/>
    <row r="85" spans="2:2" ht="16.5" customHeight="1"/>
    <row r="86" spans="2:2" ht="20.25" customHeight="1"/>
    <row r="87" spans="2:2" ht="20.25" customHeight="1"/>
    <row r="88" spans="2:2">
      <c r="B88" s="65"/>
    </row>
    <row r="89" spans="2:2">
      <c r="B89" s="65"/>
    </row>
  </sheetData>
  <sheetProtection algorithmName="SHA-512" hashValue="MqoXix6G8cZjwrPsKHar3IZN5fBT78gH6qAa1TP2xtThzGuNteUU6zB7q2MrJ4kdBC6j2SFLifqqkvLMqUAUjw==" saltValue="fG56Ssy+tzn5hpDbDlX4aQ==" spinCount="100000" sheet="1" objects="1" scenarios="1" selectLockedCells="1"/>
  <mergeCells count="54">
    <mergeCell ref="A21:G21"/>
    <mergeCell ref="A22:G22"/>
    <mergeCell ref="A23:G23"/>
    <mergeCell ref="A9:G9"/>
    <mergeCell ref="A8:G8"/>
    <mergeCell ref="A16:G16"/>
    <mergeCell ref="A17:G17"/>
    <mergeCell ref="A18:G18"/>
    <mergeCell ref="A19:G19"/>
    <mergeCell ref="A20:G20"/>
    <mergeCell ref="A10:G10"/>
    <mergeCell ref="A11:G11"/>
    <mergeCell ref="A12:G12"/>
    <mergeCell ref="A13:G13"/>
    <mergeCell ref="A14:G14"/>
    <mergeCell ref="H6:J6"/>
    <mergeCell ref="K6:M6"/>
    <mergeCell ref="A1:M1"/>
    <mergeCell ref="A4:M4"/>
    <mergeCell ref="A15:G15"/>
    <mergeCell ref="I30:K30"/>
    <mergeCell ref="A38:H38"/>
    <mergeCell ref="A39:H39"/>
    <mergeCell ref="G33:H33"/>
    <mergeCell ref="A30:B30"/>
    <mergeCell ref="C30:F30"/>
    <mergeCell ref="G30:H30"/>
    <mergeCell ref="I33:K33"/>
    <mergeCell ref="A34:B34"/>
    <mergeCell ref="A33:B33"/>
    <mergeCell ref="C33:F33"/>
    <mergeCell ref="I38:K38"/>
    <mergeCell ref="I39:K39"/>
    <mergeCell ref="C34:F34"/>
    <mergeCell ref="G34:H34"/>
    <mergeCell ref="I34:K34"/>
    <mergeCell ref="A26:M26"/>
    <mergeCell ref="I29:K29"/>
    <mergeCell ref="A28:B29"/>
    <mergeCell ref="C28:F29"/>
    <mergeCell ref="G28:H29"/>
    <mergeCell ref="I28:K28"/>
    <mergeCell ref="A37:H37"/>
    <mergeCell ref="A36:H36"/>
    <mergeCell ref="I36:K36"/>
    <mergeCell ref="I37:K37"/>
    <mergeCell ref="I31:K31"/>
    <mergeCell ref="A32:B32"/>
    <mergeCell ref="C32:F32"/>
    <mergeCell ref="G32:H32"/>
    <mergeCell ref="I32:K32"/>
    <mergeCell ref="C31:F31"/>
    <mergeCell ref="G31:H31"/>
    <mergeCell ref="A31:B3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M70"/>
  <sheetViews>
    <sheetView showGridLines="0" topLeftCell="A34" workbookViewId="0">
      <selection activeCell="A70" sqref="A70:I70"/>
    </sheetView>
  </sheetViews>
  <sheetFormatPr defaultColWidth="9.140625" defaultRowHeight="12.75"/>
  <cols>
    <col min="1" max="4" width="9.140625" style="28" customWidth="1"/>
    <col min="5" max="5" width="14" style="28" customWidth="1"/>
    <col min="6" max="6" width="16.140625" style="28" customWidth="1"/>
    <col min="7" max="9" width="15.7109375" style="28" customWidth="1"/>
    <col min="10" max="10" width="10.28515625" style="28" customWidth="1"/>
    <col min="11" max="12" width="14.28515625" style="28" customWidth="1"/>
    <col min="13" max="16384" width="9.140625" style="28"/>
  </cols>
  <sheetData>
    <row r="1" spans="1:13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79"/>
      <c r="K1" s="79"/>
      <c r="L1" s="291"/>
    </row>
    <row r="2" spans="1:13" s="26" customFormat="1" ht="21" customHeight="1">
      <c r="A2" s="289"/>
      <c r="B2" s="289"/>
      <c r="C2" s="289"/>
      <c r="D2" s="289"/>
      <c r="E2" s="289"/>
      <c r="F2" s="289"/>
      <c r="G2" s="289"/>
      <c r="H2" s="289"/>
      <c r="I2" s="289"/>
      <c r="J2" s="287"/>
      <c r="K2" s="287"/>
      <c r="L2" s="287"/>
    </row>
    <row r="3" spans="1:13" ht="21" customHeight="1" thickBot="1">
      <c r="A3" s="27"/>
      <c r="B3" s="27"/>
      <c r="C3" s="27"/>
      <c r="D3" s="27"/>
      <c r="E3" s="27"/>
    </row>
    <row r="4" spans="1:13" s="73" customFormat="1" ht="30.75" customHeight="1" thickBot="1">
      <c r="A4" s="537" t="s">
        <v>164</v>
      </c>
      <c r="B4" s="538"/>
      <c r="C4" s="538"/>
      <c r="D4" s="538"/>
      <c r="E4" s="538"/>
      <c r="F4" s="538"/>
      <c r="G4" s="538"/>
      <c r="H4" s="538"/>
      <c r="I4" s="539"/>
      <c r="J4" s="98"/>
      <c r="K4" s="98"/>
      <c r="L4" s="98"/>
    </row>
    <row r="5" spans="1:13" s="72" customFormat="1" ht="20.100000000000001" customHeight="1" thickBot="1">
      <c r="A5" s="288"/>
      <c r="B5" s="288"/>
      <c r="C5" s="288"/>
      <c r="D5" s="288"/>
      <c r="E5" s="288"/>
      <c r="F5" s="288"/>
      <c r="G5" s="288"/>
      <c r="H5" s="288"/>
      <c r="I5" s="70"/>
      <c r="J5" s="70"/>
      <c r="K5" s="70"/>
      <c r="L5" s="70"/>
    </row>
    <row r="6" spans="1:13" ht="21.75" customHeight="1" thickBot="1">
      <c r="A6" s="103"/>
      <c r="G6" s="675">
        <v>2016</v>
      </c>
      <c r="H6" s="634"/>
    </row>
    <row r="7" spans="1:13" ht="6.75" customHeight="1" thickBot="1">
      <c r="A7" s="103"/>
    </row>
    <row r="8" spans="1:13" ht="12" hidden="1" customHeight="1">
      <c r="A8" s="103"/>
    </row>
    <row r="9" spans="1:13" ht="18" customHeight="1">
      <c r="A9" s="674"/>
      <c r="B9" s="674"/>
      <c r="C9" s="674"/>
      <c r="D9" s="674"/>
      <c r="E9" s="674"/>
      <c r="F9" s="674"/>
      <c r="G9" s="676" t="s">
        <v>79</v>
      </c>
      <c r="H9" s="677"/>
    </row>
    <row r="10" spans="1:13" s="102" customFormat="1" ht="39.950000000000003" customHeight="1" thickBot="1">
      <c r="A10" s="674"/>
      <c r="B10" s="674"/>
      <c r="C10" s="674"/>
      <c r="D10" s="674"/>
      <c r="E10" s="674"/>
      <c r="F10" s="674"/>
      <c r="G10" s="104" t="s">
        <v>26</v>
      </c>
      <c r="H10" s="105" t="s">
        <v>303</v>
      </c>
      <c r="I10" s="290"/>
      <c r="K10" s="660" t="s">
        <v>184</v>
      </c>
      <c r="L10" s="661"/>
      <c r="M10" s="662"/>
    </row>
    <row r="11" spans="1:13" s="102" customFormat="1" ht="6.95" customHeight="1">
      <c r="A11" s="288"/>
      <c r="B11" s="288"/>
      <c r="C11" s="288"/>
      <c r="D11" s="288"/>
      <c r="E11" s="288"/>
      <c r="F11" s="288"/>
      <c r="G11" s="290"/>
      <c r="H11" s="290"/>
      <c r="I11" s="290"/>
      <c r="L11" s="290"/>
      <c r="M11" s="290"/>
    </row>
    <row r="12" spans="1:13" s="102" customFormat="1" ht="15" customHeight="1" thickBot="1">
      <c r="A12" s="659" t="s">
        <v>31</v>
      </c>
      <c r="B12" s="659"/>
      <c r="C12" s="659"/>
      <c r="D12" s="659"/>
      <c r="E12" s="659"/>
      <c r="F12" s="659"/>
      <c r="G12" s="290"/>
      <c r="H12" s="290"/>
      <c r="I12" s="290"/>
      <c r="L12" s="290"/>
      <c r="M12" s="290"/>
    </row>
    <row r="13" spans="1:13" s="72" customFormat="1" ht="15" customHeight="1">
      <c r="A13" s="547" t="s">
        <v>32</v>
      </c>
      <c r="B13" s="548"/>
      <c r="C13" s="548"/>
      <c r="D13" s="548"/>
      <c r="E13" s="548"/>
      <c r="F13" s="548"/>
      <c r="G13" s="377"/>
      <c r="H13" s="380"/>
      <c r="I13" s="70"/>
      <c r="L13" s="70"/>
      <c r="M13" s="70"/>
    </row>
    <row r="14" spans="1:13" s="72" customFormat="1" ht="15" customHeight="1">
      <c r="A14" s="518" t="s">
        <v>33</v>
      </c>
      <c r="B14" s="519"/>
      <c r="C14" s="519"/>
      <c r="D14" s="519"/>
      <c r="E14" s="519"/>
      <c r="F14" s="519"/>
      <c r="G14" s="375"/>
      <c r="H14" s="376"/>
      <c r="I14" s="70"/>
      <c r="L14" s="70"/>
      <c r="M14" s="70"/>
    </row>
    <row r="15" spans="1:13" s="72" customFormat="1" ht="15" customHeight="1">
      <c r="A15" s="518" t="s">
        <v>34</v>
      </c>
      <c r="B15" s="519"/>
      <c r="C15" s="519"/>
      <c r="D15" s="519"/>
      <c r="E15" s="519"/>
      <c r="F15" s="519"/>
      <c r="G15" s="375"/>
      <c r="H15" s="376"/>
      <c r="I15" s="70"/>
      <c r="L15" s="70"/>
      <c r="M15" s="70"/>
    </row>
    <row r="16" spans="1:13" s="72" customFormat="1" ht="15" customHeight="1">
      <c r="A16" s="518" t="s">
        <v>80</v>
      </c>
      <c r="B16" s="519"/>
      <c r="C16" s="519"/>
      <c r="D16" s="519"/>
      <c r="E16" s="519"/>
      <c r="F16" s="519"/>
      <c r="G16" s="375"/>
      <c r="H16" s="376"/>
      <c r="I16" s="70"/>
      <c r="L16" s="70"/>
      <c r="M16" s="70"/>
    </row>
    <row r="17" spans="1:13" s="72" customFormat="1" ht="15" customHeight="1">
      <c r="A17" s="518" t="s">
        <v>35</v>
      </c>
      <c r="B17" s="519"/>
      <c r="C17" s="519"/>
      <c r="D17" s="519"/>
      <c r="E17" s="519"/>
      <c r="F17" s="519"/>
      <c r="G17" s="375"/>
      <c r="H17" s="376"/>
      <c r="I17" s="70"/>
      <c r="L17" s="70"/>
      <c r="M17" s="70"/>
    </row>
    <row r="18" spans="1:13" s="72" customFormat="1" ht="15" customHeight="1">
      <c r="A18" s="518" t="s">
        <v>319</v>
      </c>
      <c r="B18" s="519"/>
      <c r="C18" s="519"/>
      <c r="D18" s="519"/>
      <c r="E18" s="519"/>
      <c r="F18" s="519"/>
      <c r="G18" s="375"/>
      <c r="H18" s="376"/>
      <c r="I18" s="70"/>
      <c r="L18" s="70"/>
      <c r="M18" s="70"/>
    </row>
    <row r="19" spans="1:13" s="72" customFormat="1" ht="15" customHeight="1">
      <c r="A19" s="518" t="s">
        <v>320</v>
      </c>
      <c r="B19" s="519"/>
      <c r="C19" s="519"/>
      <c r="D19" s="519"/>
      <c r="E19" s="519"/>
      <c r="F19" s="519"/>
      <c r="G19" s="375"/>
      <c r="H19" s="376"/>
      <c r="I19" s="70"/>
      <c r="L19" s="70"/>
      <c r="M19" s="70"/>
    </row>
    <row r="20" spans="1:13" s="72" customFormat="1" ht="15" customHeight="1" thickBot="1">
      <c r="A20" s="532" t="s">
        <v>28</v>
      </c>
      <c r="B20" s="533"/>
      <c r="C20" s="533"/>
      <c r="D20" s="533"/>
      <c r="E20" s="533"/>
      <c r="F20" s="533"/>
      <c r="G20" s="378">
        <f>+G13+G14+G15+G16+G17+G18+G19</f>
        <v>0</v>
      </c>
      <c r="H20" s="379">
        <f>+H13+H14+H15+H16+H17+H18+H19</f>
        <v>0</v>
      </c>
      <c r="I20" s="70"/>
      <c r="K20" s="70" t="str">
        <f>IF('3. Info patrimoniali V.M. '!M11-'4. TDE'!G20=0,"0","errore")</f>
        <v>0</v>
      </c>
      <c r="L20" s="70" t="str">
        <f>IF('3. Info patrimoniali V.M. '!M12+'3. Info patrimoniali V.M. '!M13-'4. TDE'!H20=0,"0","errore")</f>
        <v>0</v>
      </c>
    </row>
    <row r="21" spans="1:13" ht="6.95" customHeight="1">
      <c r="A21" s="106"/>
    </row>
    <row r="22" spans="1:13" s="102" customFormat="1" ht="15" customHeight="1" thickBot="1">
      <c r="A22" s="659" t="s">
        <v>81</v>
      </c>
      <c r="B22" s="659"/>
      <c r="C22" s="659"/>
      <c r="D22" s="659"/>
      <c r="E22" s="659"/>
      <c r="F22" s="659"/>
      <c r="G22" s="290"/>
      <c r="H22" s="290"/>
      <c r="I22" s="290"/>
      <c r="K22" s="290"/>
      <c r="L22" s="290"/>
    </row>
    <row r="23" spans="1:13" s="72" customFormat="1" ht="15" customHeight="1">
      <c r="A23" s="547" t="s">
        <v>154</v>
      </c>
      <c r="B23" s="548"/>
      <c r="C23" s="548"/>
      <c r="D23" s="548"/>
      <c r="E23" s="548"/>
      <c r="F23" s="548"/>
      <c r="G23" s="377"/>
      <c r="H23" s="380"/>
      <c r="I23" s="70"/>
      <c r="K23" s="70"/>
      <c r="L23" s="70"/>
    </row>
    <row r="24" spans="1:13" s="72" customFormat="1" ht="15" customHeight="1">
      <c r="A24" s="518" t="s">
        <v>156</v>
      </c>
      <c r="B24" s="519"/>
      <c r="C24" s="519"/>
      <c r="D24" s="519"/>
      <c r="E24" s="519"/>
      <c r="F24" s="519"/>
      <c r="G24" s="375"/>
      <c r="H24" s="376"/>
      <c r="I24" s="70"/>
      <c r="K24" s="70"/>
      <c r="L24" s="70"/>
    </row>
    <row r="25" spans="1:13" s="72" customFormat="1" ht="15" customHeight="1">
      <c r="A25" s="518" t="s">
        <v>157</v>
      </c>
      <c r="B25" s="519"/>
      <c r="C25" s="519"/>
      <c r="D25" s="519"/>
      <c r="E25" s="519"/>
      <c r="F25" s="519"/>
      <c r="G25" s="375"/>
      <c r="H25" s="376"/>
      <c r="I25" s="70"/>
      <c r="K25" s="70"/>
      <c r="L25" s="70"/>
    </row>
    <row r="26" spans="1:13" s="72" customFormat="1" ht="15" customHeight="1">
      <c r="A26" s="518" t="s">
        <v>155</v>
      </c>
      <c r="B26" s="519"/>
      <c r="C26" s="519"/>
      <c r="D26" s="519"/>
      <c r="E26" s="519"/>
      <c r="F26" s="519"/>
      <c r="G26" s="375"/>
      <c r="H26" s="376"/>
      <c r="I26" s="70"/>
      <c r="K26" s="70"/>
      <c r="L26" s="70"/>
    </row>
    <row r="27" spans="1:13" s="72" customFormat="1" ht="15" customHeight="1" thickBot="1">
      <c r="A27" s="532" t="s">
        <v>28</v>
      </c>
      <c r="B27" s="533"/>
      <c r="C27" s="533"/>
      <c r="D27" s="533"/>
      <c r="E27" s="533"/>
      <c r="F27" s="533"/>
      <c r="G27" s="378">
        <f>+G23+G24+G25+G26</f>
        <v>0</v>
      </c>
      <c r="H27" s="379">
        <f>+H23+H24+H25+H26</f>
        <v>0</v>
      </c>
      <c r="I27" s="70"/>
      <c r="K27" s="70" t="str">
        <f>IF('3. Info patrimoniali V.M. '!M11-'4. TDE'!G27=0,"0","errore")</f>
        <v>0</v>
      </c>
      <c r="L27" s="70" t="str">
        <f>IF('3. Info patrimoniali V.M. '!M12+'3. Info patrimoniali V.M. '!M13-'4. TDE'!H27=0,"0","errore")</f>
        <v>0</v>
      </c>
    </row>
    <row r="28" spans="1:13" ht="6.95" customHeight="1">
      <c r="A28" s="103"/>
    </row>
    <row r="29" spans="1:13" s="102" customFormat="1" ht="15" customHeight="1" thickBot="1">
      <c r="A29" s="659" t="s">
        <v>94</v>
      </c>
      <c r="B29" s="659"/>
      <c r="C29" s="659"/>
      <c r="D29" s="659"/>
      <c r="E29" s="659"/>
      <c r="F29" s="659"/>
      <c r="G29" s="290"/>
      <c r="H29" s="290"/>
      <c r="I29" s="290"/>
      <c r="K29" s="290"/>
      <c r="L29" s="290"/>
    </row>
    <row r="30" spans="1:13" s="72" customFormat="1" ht="15" customHeight="1">
      <c r="A30" s="547" t="s">
        <v>36</v>
      </c>
      <c r="B30" s="548"/>
      <c r="C30" s="548"/>
      <c r="D30" s="548"/>
      <c r="E30" s="548"/>
      <c r="F30" s="548"/>
      <c r="G30" s="377"/>
      <c r="H30" s="380"/>
      <c r="I30" s="70"/>
      <c r="K30" s="70"/>
      <c r="L30" s="70"/>
    </row>
    <row r="31" spans="1:13" s="72" customFormat="1" ht="15" customHeight="1">
      <c r="A31" s="518" t="s">
        <v>38</v>
      </c>
      <c r="B31" s="519"/>
      <c r="C31" s="519"/>
      <c r="D31" s="519"/>
      <c r="E31" s="519"/>
      <c r="F31" s="519"/>
      <c r="G31" s="375"/>
      <c r="H31" s="376"/>
      <c r="I31" s="70"/>
      <c r="K31" s="70"/>
      <c r="L31" s="70"/>
    </row>
    <row r="32" spans="1:13" s="72" customFormat="1" ht="15" customHeight="1">
      <c r="A32" s="518" t="s">
        <v>37</v>
      </c>
      <c r="B32" s="519"/>
      <c r="C32" s="519"/>
      <c r="D32" s="519"/>
      <c r="E32" s="519"/>
      <c r="F32" s="519"/>
      <c r="G32" s="375"/>
      <c r="H32" s="376"/>
      <c r="I32" s="70"/>
      <c r="K32" s="70"/>
      <c r="L32" s="70"/>
    </row>
    <row r="33" spans="1:12" s="72" customFormat="1" ht="15" customHeight="1" thickBot="1">
      <c r="A33" s="532" t="s">
        <v>28</v>
      </c>
      <c r="B33" s="533"/>
      <c r="C33" s="533"/>
      <c r="D33" s="533"/>
      <c r="E33" s="533"/>
      <c r="F33" s="533"/>
      <c r="G33" s="378">
        <f>+G30+G31+G32</f>
        <v>0</v>
      </c>
      <c r="H33" s="379">
        <f>+H30+H31+H32</f>
        <v>0</v>
      </c>
      <c r="I33" s="70"/>
      <c r="K33" s="70" t="str">
        <f>IF('3. Info patrimoniali V.M. '!M11-'4. TDE'!G33=0,"0","errore")</f>
        <v>0</v>
      </c>
      <c r="L33" s="70" t="str">
        <f>IF('3. Info patrimoniali V.M. '!M12+'3. Info patrimoniali V.M. '!M13-'4. TDE'!H33=0,"0","errore")</f>
        <v>0</v>
      </c>
    </row>
    <row r="34" spans="1:12" ht="6.95" customHeight="1">
      <c r="A34" s="103"/>
    </row>
    <row r="35" spans="1:12" ht="6.95" customHeight="1">
      <c r="A35" s="103"/>
    </row>
    <row r="36" spans="1:12" ht="20.25" customHeight="1" thickBot="1">
      <c r="A36" s="667" t="s">
        <v>283</v>
      </c>
      <c r="B36" s="667"/>
      <c r="C36" s="667"/>
      <c r="D36" s="667"/>
      <c r="E36" s="667"/>
      <c r="F36" s="362"/>
      <c r="G36" s="342"/>
      <c r="H36" s="342"/>
      <c r="I36" s="342"/>
    </row>
    <row r="37" spans="1:12" ht="15" customHeight="1">
      <c r="A37" s="668" t="s">
        <v>284</v>
      </c>
      <c r="B37" s="669"/>
      <c r="C37" s="669"/>
      <c r="D37" s="669"/>
      <c r="E37" s="669"/>
      <c r="F37" s="670"/>
      <c r="G37" s="334"/>
      <c r="H37" s="335"/>
    </row>
    <row r="38" spans="1:12" ht="15" customHeight="1">
      <c r="A38" s="644" t="s">
        <v>285</v>
      </c>
      <c r="B38" s="645"/>
      <c r="C38" s="645"/>
      <c r="D38" s="645"/>
      <c r="E38" s="645"/>
      <c r="F38" s="646"/>
      <c r="G38" s="280"/>
      <c r="H38" s="363"/>
    </row>
    <row r="39" spans="1:12" ht="15" customHeight="1">
      <c r="A39" s="644" t="s">
        <v>286</v>
      </c>
      <c r="B39" s="645"/>
      <c r="C39" s="645"/>
      <c r="D39" s="645"/>
      <c r="E39" s="645"/>
      <c r="F39" s="646"/>
      <c r="G39" s="332"/>
      <c r="H39" s="336"/>
    </row>
    <row r="40" spans="1:12" ht="15" customHeight="1">
      <c r="A40" s="650" t="s">
        <v>287</v>
      </c>
      <c r="B40" s="651"/>
      <c r="C40" s="651"/>
      <c r="D40" s="651"/>
      <c r="E40" s="651"/>
      <c r="F40" s="652"/>
      <c r="G40" s="332"/>
      <c r="H40" s="336"/>
    </row>
    <row r="41" spans="1:12" ht="15" customHeight="1" thickBot="1">
      <c r="A41" s="638" t="s">
        <v>28</v>
      </c>
      <c r="B41" s="639"/>
      <c r="C41" s="639"/>
      <c r="D41" s="639"/>
      <c r="E41" s="639"/>
      <c r="F41" s="640"/>
      <c r="G41" s="331">
        <f>+G37+G39+G40</f>
        <v>0</v>
      </c>
      <c r="H41" s="337">
        <f>+H37+H39+H40</f>
        <v>0</v>
      </c>
      <c r="K41" s="70" t="str">
        <f>IF('3. Info patrimoniali V.M. '!M11-'4. TDE'!G41=0,"0","errore")</f>
        <v>0</v>
      </c>
      <c r="L41" s="70" t="str">
        <f>IF('3. Info patrimoniali V.M. '!M12+'3. Info patrimoniali V.M. '!M13-'4. TDE'!H41=0,"0","errore")</f>
        <v>0</v>
      </c>
    </row>
    <row r="42" spans="1:12" ht="30" customHeight="1" thickBot="1">
      <c r="A42" s="243"/>
      <c r="B42" s="243"/>
      <c r="C42" s="243"/>
      <c r="D42" s="243"/>
      <c r="E42" s="243"/>
      <c r="F42" s="243"/>
      <c r="K42" s="70"/>
      <c r="L42" s="70"/>
    </row>
    <row r="43" spans="1:12" ht="15" customHeight="1">
      <c r="A43" s="103"/>
      <c r="G43" s="671" t="s">
        <v>171</v>
      </c>
      <c r="H43" s="672" t="s">
        <v>172</v>
      </c>
      <c r="I43" s="673" t="s">
        <v>27</v>
      </c>
      <c r="L43" s="219"/>
    </row>
    <row r="44" spans="1:12" ht="15" customHeight="1" thickBot="1">
      <c r="A44" s="103"/>
      <c r="G44" s="664"/>
      <c r="H44" s="666"/>
      <c r="I44" s="658"/>
    </row>
    <row r="45" spans="1:12" ht="15" customHeight="1" thickBot="1">
      <c r="A45" s="659" t="s">
        <v>223</v>
      </c>
      <c r="B45" s="659"/>
      <c r="C45" s="659"/>
      <c r="D45" s="659"/>
      <c r="E45" s="659"/>
      <c r="F45" s="659"/>
      <c r="G45" s="205"/>
      <c r="H45" s="205"/>
      <c r="I45" s="205"/>
    </row>
    <row r="46" spans="1:12" ht="15" customHeight="1">
      <c r="A46" s="547" t="s">
        <v>154</v>
      </c>
      <c r="B46" s="548"/>
      <c r="C46" s="548"/>
      <c r="D46" s="548"/>
      <c r="E46" s="548"/>
      <c r="F46" s="548"/>
      <c r="G46" s="431"/>
      <c r="H46" s="431"/>
      <c r="I46" s="441">
        <f>G46+H46</f>
        <v>0</v>
      </c>
    </row>
    <row r="47" spans="1:12" ht="15" customHeight="1">
      <c r="A47" s="518" t="s">
        <v>156</v>
      </c>
      <c r="B47" s="519"/>
      <c r="C47" s="519"/>
      <c r="D47" s="519"/>
      <c r="E47" s="519"/>
      <c r="F47" s="519"/>
      <c r="G47" s="430"/>
      <c r="H47" s="430"/>
      <c r="I47" s="319">
        <f>G47+H47</f>
        <v>0</v>
      </c>
    </row>
    <row r="48" spans="1:12" ht="15" customHeight="1">
      <c r="A48" s="518" t="s">
        <v>157</v>
      </c>
      <c r="B48" s="519"/>
      <c r="C48" s="519"/>
      <c r="D48" s="519"/>
      <c r="E48" s="519"/>
      <c r="F48" s="519"/>
      <c r="G48" s="430"/>
      <c r="H48" s="430"/>
      <c r="I48" s="319">
        <f>G48+H48</f>
        <v>0</v>
      </c>
    </row>
    <row r="49" spans="1:13" ht="15" customHeight="1">
      <c r="A49" s="518" t="s">
        <v>155</v>
      </c>
      <c r="B49" s="519"/>
      <c r="C49" s="519"/>
      <c r="D49" s="519"/>
      <c r="E49" s="519"/>
      <c r="F49" s="519"/>
      <c r="G49" s="430"/>
      <c r="H49" s="430"/>
      <c r="I49" s="319">
        <f>G49+H49</f>
        <v>0</v>
      </c>
    </row>
    <row r="50" spans="1:13" ht="15" customHeight="1" thickBot="1">
      <c r="A50" s="532" t="s">
        <v>186</v>
      </c>
      <c r="B50" s="533"/>
      <c r="C50" s="533"/>
      <c r="D50" s="533"/>
      <c r="E50" s="533"/>
      <c r="F50" s="533"/>
      <c r="G50" s="432">
        <f>G46+G47+G48+G49</f>
        <v>0</v>
      </c>
      <c r="H50" s="432">
        <f>H46+H47+H48+H49</f>
        <v>0</v>
      </c>
      <c r="I50" s="433">
        <f>G50+H50</f>
        <v>0</v>
      </c>
      <c r="M50" s="382" t="str">
        <f>IF(I50-G13=0,"0","errore")</f>
        <v>0</v>
      </c>
    </row>
    <row r="51" spans="1:13" ht="24.75" customHeight="1" thickBot="1">
      <c r="A51" s="243"/>
      <c r="B51" s="243"/>
      <c r="C51" s="243"/>
      <c r="D51" s="243"/>
      <c r="E51" s="243"/>
      <c r="F51" s="243"/>
    </row>
    <row r="52" spans="1:13" ht="15" customHeight="1">
      <c r="A52" s="103"/>
      <c r="G52" s="663" t="s">
        <v>32</v>
      </c>
      <c r="H52" s="665" t="s">
        <v>180</v>
      </c>
      <c r="I52" s="657" t="s">
        <v>27</v>
      </c>
    </row>
    <row r="53" spans="1:13" ht="15" customHeight="1" thickBot="1">
      <c r="A53" s="103"/>
      <c r="G53" s="664"/>
      <c r="H53" s="666"/>
      <c r="I53" s="658"/>
    </row>
    <row r="54" spans="1:13" ht="15" customHeight="1" thickBot="1">
      <c r="A54" s="659" t="s">
        <v>304</v>
      </c>
      <c r="B54" s="659"/>
      <c r="C54" s="659"/>
      <c r="D54" s="659"/>
      <c r="E54" s="659"/>
      <c r="F54" s="659"/>
      <c r="L54" s="219"/>
    </row>
    <row r="55" spans="1:13" ht="15" customHeight="1">
      <c r="A55" s="547" t="s">
        <v>39</v>
      </c>
      <c r="B55" s="548"/>
      <c r="C55" s="548"/>
      <c r="D55" s="548"/>
      <c r="E55" s="548"/>
      <c r="F55" s="548"/>
      <c r="G55" s="431"/>
      <c r="H55" s="431"/>
      <c r="I55" s="441">
        <f>G55+H55</f>
        <v>0</v>
      </c>
    </row>
    <row r="56" spans="1:13" ht="15" customHeight="1">
      <c r="A56" s="518" t="s">
        <v>40</v>
      </c>
      <c r="B56" s="519"/>
      <c r="C56" s="519"/>
      <c r="D56" s="519"/>
      <c r="E56" s="519"/>
      <c r="F56" s="519"/>
      <c r="G56" s="430"/>
      <c r="H56" s="430"/>
      <c r="I56" s="319">
        <f t="shared" ref="I56:I64" si="0">G56+H56</f>
        <v>0</v>
      </c>
    </row>
    <row r="57" spans="1:13" ht="15" customHeight="1">
      <c r="A57" s="518" t="s">
        <v>41</v>
      </c>
      <c r="B57" s="519"/>
      <c r="C57" s="519"/>
      <c r="D57" s="519"/>
      <c r="E57" s="519"/>
      <c r="F57" s="519"/>
      <c r="G57" s="430"/>
      <c r="H57" s="430"/>
      <c r="I57" s="319">
        <f t="shared" si="0"/>
        <v>0</v>
      </c>
    </row>
    <row r="58" spans="1:13" ht="15" customHeight="1">
      <c r="A58" s="518" t="s">
        <v>42</v>
      </c>
      <c r="B58" s="519"/>
      <c r="C58" s="519"/>
      <c r="D58" s="519"/>
      <c r="E58" s="519"/>
      <c r="F58" s="519"/>
      <c r="G58" s="430"/>
      <c r="H58" s="430"/>
      <c r="I58" s="319">
        <f t="shared" si="0"/>
        <v>0</v>
      </c>
      <c r="L58" s="219"/>
    </row>
    <row r="59" spans="1:13" ht="15" customHeight="1">
      <c r="A59" s="518" t="s">
        <v>43</v>
      </c>
      <c r="B59" s="519"/>
      <c r="C59" s="519"/>
      <c r="D59" s="519"/>
      <c r="E59" s="519"/>
      <c r="F59" s="519"/>
      <c r="G59" s="430"/>
      <c r="H59" s="430"/>
      <c r="I59" s="319">
        <f t="shared" si="0"/>
        <v>0</v>
      </c>
    </row>
    <row r="60" spans="1:13" ht="15" customHeight="1">
      <c r="A60" s="518" t="s">
        <v>44</v>
      </c>
      <c r="B60" s="519"/>
      <c r="C60" s="519"/>
      <c r="D60" s="519"/>
      <c r="E60" s="519"/>
      <c r="F60" s="519"/>
      <c r="G60" s="430"/>
      <c r="H60" s="430"/>
      <c r="I60" s="319">
        <f t="shared" si="0"/>
        <v>0</v>
      </c>
    </row>
    <row r="61" spans="1:13" ht="15" customHeight="1">
      <c r="A61" s="650" t="s">
        <v>45</v>
      </c>
      <c r="B61" s="651"/>
      <c r="C61" s="651"/>
      <c r="D61" s="651"/>
      <c r="E61" s="651"/>
      <c r="F61" s="652"/>
      <c r="G61" s="430"/>
      <c r="H61" s="430"/>
      <c r="I61" s="319">
        <f t="shared" si="0"/>
        <v>0</v>
      </c>
    </row>
    <row r="62" spans="1:13" ht="15" customHeight="1">
      <c r="A62" s="650" t="s">
        <v>46</v>
      </c>
      <c r="B62" s="651"/>
      <c r="C62" s="651"/>
      <c r="D62" s="651"/>
      <c r="E62" s="651"/>
      <c r="F62" s="652"/>
      <c r="G62" s="430"/>
      <c r="H62" s="430"/>
      <c r="I62" s="319">
        <f t="shared" si="0"/>
        <v>0</v>
      </c>
    </row>
    <row r="63" spans="1:13" ht="15" customHeight="1">
      <c r="A63" s="650" t="s">
        <v>47</v>
      </c>
      <c r="B63" s="651"/>
      <c r="C63" s="651"/>
      <c r="D63" s="651"/>
      <c r="E63" s="651"/>
      <c r="F63" s="652"/>
      <c r="G63" s="430"/>
      <c r="H63" s="430"/>
      <c r="I63" s="319">
        <f t="shared" si="0"/>
        <v>0</v>
      </c>
    </row>
    <row r="64" spans="1:13" ht="15" customHeight="1">
      <c r="A64" s="650" t="s">
        <v>48</v>
      </c>
      <c r="B64" s="651"/>
      <c r="C64" s="651"/>
      <c r="D64" s="651"/>
      <c r="E64" s="651"/>
      <c r="F64" s="652"/>
      <c r="G64" s="430"/>
      <c r="H64" s="430"/>
      <c r="I64" s="319">
        <f t="shared" si="0"/>
        <v>0</v>
      </c>
    </row>
    <row r="65" spans="1:13" ht="15" customHeight="1">
      <c r="A65" s="650" t="s">
        <v>328</v>
      </c>
      <c r="B65" s="651"/>
      <c r="C65" s="651"/>
      <c r="D65" s="651"/>
      <c r="E65" s="651"/>
      <c r="F65" s="652"/>
      <c r="G65" s="186"/>
      <c r="H65" s="186"/>
      <c r="I65" s="319">
        <f>G65+H65</f>
        <v>0</v>
      </c>
    </row>
    <row r="66" spans="1:13" ht="15" customHeight="1" thickBot="1">
      <c r="A66" s="638" t="s">
        <v>288</v>
      </c>
      <c r="B66" s="639"/>
      <c r="C66" s="639"/>
      <c r="D66" s="639"/>
      <c r="E66" s="639"/>
      <c r="F66" s="640"/>
      <c r="G66" s="432">
        <f>+G55+G56+G57+G58+G59+G60+G61+G62+G63+G64+G65</f>
        <v>0</v>
      </c>
      <c r="H66" s="432">
        <f>+H55+H56+H57+H58+H59+H60+H61+H62+H63+H64+H65</f>
        <v>0</v>
      </c>
      <c r="I66" s="433">
        <f>+G66+H66</f>
        <v>0</v>
      </c>
      <c r="K66" s="382" t="str">
        <f>IF(G66-H13=0,"0","errore")</f>
        <v>0</v>
      </c>
      <c r="L66" s="382" t="str">
        <f>IF(H66-SUM(H14:H19)=0,"0","errore")</f>
        <v>0</v>
      </c>
      <c r="M66" s="382" t="str">
        <f>IF(I66-H20=0,"0","errore")</f>
        <v>0</v>
      </c>
    </row>
    <row r="67" spans="1:13" ht="15" customHeight="1">
      <c r="A67" s="103"/>
    </row>
    <row r="68" spans="1:13" ht="9" customHeight="1"/>
    <row r="69" spans="1:13" ht="15" customHeight="1" thickBot="1">
      <c r="A69" s="653" t="s">
        <v>289</v>
      </c>
      <c r="B69" s="653"/>
      <c r="C69" s="653"/>
      <c r="D69" s="653"/>
      <c r="E69" s="653"/>
      <c r="F69" s="653"/>
      <c r="G69" s="653"/>
      <c r="H69" s="653"/>
      <c r="I69" s="653"/>
    </row>
    <row r="70" spans="1:13" ht="51" customHeight="1" thickBot="1">
      <c r="A70" s="654"/>
      <c r="B70" s="655"/>
      <c r="C70" s="655"/>
      <c r="D70" s="655"/>
      <c r="E70" s="655"/>
      <c r="F70" s="655"/>
      <c r="G70" s="655"/>
      <c r="H70" s="655"/>
      <c r="I70" s="656"/>
    </row>
  </sheetData>
  <sheetProtection algorithmName="SHA-512" hashValue="QHTWddjbOu6/bmiiv5uoL6p3gyfHsjO477P1+KOfo6eINnu/1YP3iuM1yRQHUUQ2N3UOiF7iP+564JmGiAE/vQ==" saltValue="3OFq/GBhv3LJvOqktK+LdQ==" spinCount="100000" sheet="1" objects="1" scenarios="1" selectLockedCells="1"/>
  <mergeCells count="59">
    <mergeCell ref="I43:I44"/>
    <mergeCell ref="A16:F16"/>
    <mergeCell ref="A41:F41"/>
    <mergeCell ref="A1:I1"/>
    <mergeCell ref="A4:I4"/>
    <mergeCell ref="A9:F10"/>
    <mergeCell ref="A12:F12"/>
    <mergeCell ref="A13:F13"/>
    <mergeCell ref="A15:F15"/>
    <mergeCell ref="G6:H6"/>
    <mergeCell ref="G9:H9"/>
    <mergeCell ref="G52:G53"/>
    <mergeCell ref="H52:H53"/>
    <mergeCell ref="A32:F32"/>
    <mergeCell ref="A33:F33"/>
    <mergeCell ref="A36:E36"/>
    <mergeCell ref="A37:F37"/>
    <mergeCell ref="A38:F38"/>
    <mergeCell ref="A39:F39"/>
    <mergeCell ref="A40:F40"/>
    <mergeCell ref="G43:G44"/>
    <mergeCell ref="H43:H44"/>
    <mergeCell ref="A50:F50"/>
    <mergeCell ref="A45:F45"/>
    <mergeCell ref="A46:F46"/>
    <mergeCell ref="A47:F47"/>
    <mergeCell ref="A48:F48"/>
    <mergeCell ref="A62:F62"/>
    <mergeCell ref="K10:M10"/>
    <mergeCell ref="A31:F31"/>
    <mergeCell ref="A18:F18"/>
    <mergeCell ref="A19:F19"/>
    <mergeCell ref="A20:F20"/>
    <mergeCell ref="A22:F22"/>
    <mergeCell ref="A23:F23"/>
    <mergeCell ref="A24:F24"/>
    <mergeCell ref="A25:F25"/>
    <mergeCell ref="A26:F26"/>
    <mergeCell ref="A27:F27"/>
    <mergeCell ref="A29:F29"/>
    <mergeCell ref="A30:F30"/>
    <mergeCell ref="A17:F17"/>
    <mergeCell ref="A14:F14"/>
    <mergeCell ref="A63:F63"/>
    <mergeCell ref="A49:F49"/>
    <mergeCell ref="A69:I69"/>
    <mergeCell ref="A70:I70"/>
    <mergeCell ref="I52:I53"/>
    <mergeCell ref="A64:F64"/>
    <mergeCell ref="A66:F66"/>
    <mergeCell ref="A54:F54"/>
    <mergeCell ref="A55:F55"/>
    <mergeCell ref="A56:F56"/>
    <mergeCell ref="A57:F57"/>
    <mergeCell ref="A58:F58"/>
    <mergeCell ref="A59:F59"/>
    <mergeCell ref="A60:F60"/>
    <mergeCell ref="A61:F61"/>
    <mergeCell ref="A65:F6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pageSetUpPr fitToPage="1"/>
  </sheetPr>
  <dimension ref="A1:AQ195"/>
  <sheetViews>
    <sheetView topLeftCell="A8" workbookViewId="0">
      <selection activeCell="M8" sqref="M8:M42"/>
    </sheetView>
  </sheetViews>
  <sheetFormatPr defaultColWidth="9.140625" defaultRowHeight="12.75"/>
  <cols>
    <col min="1" max="1" width="17" style="172" customWidth="1"/>
    <col min="2" max="3" width="28.5703125" style="172" customWidth="1"/>
    <col min="4" max="5" width="15.5703125" style="172" customWidth="1"/>
    <col min="6" max="6" width="11.7109375" style="172" customWidth="1"/>
    <col min="7" max="7" width="44.7109375" style="172" customWidth="1"/>
    <col min="8" max="8" width="11.7109375" style="172" customWidth="1"/>
    <col min="9" max="9" width="26.85546875" style="172" customWidth="1"/>
    <col min="10" max="10" width="15.42578125" style="172" customWidth="1"/>
    <col min="11" max="13" width="13.5703125" style="172" customWidth="1"/>
    <col min="14" max="15" width="12" style="172" customWidth="1"/>
    <col min="16" max="16" width="8.85546875" style="172" customWidth="1"/>
    <col min="17" max="16384" width="9.140625" style="172"/>
  </cols>
  <sheetData>
    <row r="1" spans="1:42" s="26" customFormat="1" ht="23.25" customHeight="1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173"/>
      <c r="O1" s="173"/>
    </row>
    <row r="2" spans="1:42" s="26" customFormat="1" ht="21" customHeight="1">
      <c r="A2" s="174"/>
      <c r="B2" s="174"/>
      <c r="C2" s="174"/>
      <c r="D2" s="204"/>
      <c r="E2" s="269"/>
      <c r="F2" s="174"/>
      <c r="G2" s="174"/>
      <c r="H2" s="174"/>
      <c r="I2" s="174"/>
      <c r="J2" s="281"/>
      <c r="K2" s="174"/>
      <c r="L2" s="204"/>
      <c r="M2" s="173"/>
      <c r="N2" s="173"/>
      <c r="O2" s="173"/>
    </row>
    <row r="3" spans="1:42" s="28" customFormat="1" ht="21" customHeight="1" thickBot="1">
      <c r="A3" s="27"/>
      <c r="B3" s="27"/>
      <c r="C3" s="27"/>
      <c r="D3" s="27"/>
      <c r="E3" s="27"/>
      <c r="F3" s="27"/>
    </row>
    <row r="4" spans="1:42" s="34" customFormat="1" ht="30.75" customHeight="1" thickBot="1">
      <c r="A4" s="537" t="s">
        <v>165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9"/>
      <c r="N4" s="35"/>
    </row>
    <row r="5" spans="1:42" s="28" customFormat="1" ht="12.75" customHeight="1" thickBot="1"/>
    <row r="6" spans="1:42" s="28" customFormat="1" ht="17.25" customHeight="1">
      <c r="A6" s="685" t="s">
        <v>85</v>
      </c>
      <c r="B6" s="687" t="s">
        <v>86</v>
      </c>
      <c r="C6" s="681" t="s">
        <v>88</v>
      </c>
      <c r="D6" s="681" t="s">
        <v>238</v>
      </c>
      <c r="E6" s="681" t="s">
        <v>230</v>
      </c>
      <c r="F6" s="681" t="s">
        <v>89</v>
      </c>
      <c r="G6" s="681" t="s">
        <v>158</v>
      </c>
      <c r="H6" s="681" t="s">
        <v>113</v>
      </c>
      <c r="I6" s="681" t="s">
        <v>159</v>
      </c>
      <c r="J6" s="683" t="s">
        <v>181</v>
      </c>
      <c r="K6" s="689">
        <v>2016</v>
      </c>
      <c r="L6" s="690"/>
      <c r="M6" s="691"/>
    </row>
    <row r="7" spans="1:42" s="28" customFormat="1" ht="27.75" customHeight="1">
      <c r="A7" s="686"/>
      <c r="B7" s="688"/>
      <c r="C7" s="682"/>
      <c r="D7" s="682"/>
      <c r="E7" s="682"/>
      <c r="F7" s="682"/>
      <c r="G7" s="682"/>
      <c r="H7" s="682"/>
      <c r="I7" s="682"/>
      <c r="J7" s="684"/>
      <c r="K7" s="17" t="s">
        <v>78</v>
      </c>
      <c r="L7" s="399" t="s">
        <v>92</v>
      </c>
      <c r="M7" s="18" t="s">
        <v>90</v>
      </c>
    </row>
    <row r="8" spans="1:42" ht="15" customHeight="1">
      <c r="A8" s="25"/>
      <c r="B8" s="153"/>
      <c r="C8" s="153"/>
      <c r="D8" s="153"/>
      <c r="E8" s="153"/>
      <c r="F8" s="169"/>
      <c r="G8" s="396"/>
      <c r="H8" s="155"/>
      <c r="I8" s="396"/>
      <c r="J8" s="396"/>
      <c r="K8" s="391"/>
      <c r="L8" s="400"/>
      <c r="M8" s="2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42" ht="15" customHeight="1">
      <c r="A9" s="23"/>
      <c r="B9" s="153"/>
      <c r="C9" s="153"/>
      <c r="D9" s="153"/>
      <c r="E9" s="153"/>
      <c r="F9" s="170"/>
      <c r="G9" s="396"/>
      <c r="H9" s="155"/>
      <c r="I9" s="156"/>
      <c r="J9" s="156"/>
      <c r="K9" s="1"/>
      <c r="L9" s="401"/>
      <c r="M9" s="2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15" customHeight="1">
      <c r="A10" s="25"/>
      <c r="B10" s="153"/>
      <c r="C10" s="153"/>
      <c r="D10" s="153"/>
      <c r="E10" s="153"/>
      <c r="F10" s="171"/>
      <c r="G10" s="396"/>
      <c r="H10" s="155"/>
      <c r="I10" s="396"/>
      <c r="J10" s="396"/>
      <c r="K10" s="1"/>
      <c r="L10" s="401"/>
      <c r="M10" s="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42" ht="15" customHeight="1">
      <c r="A11" s="25"/>
      <c r="B11" s="153"/>
      <c r="C11" s="153"/>
      <c r="D11" s="153"/>
      <c r="E11" s="153"/>
      <c r="F11" s="169"/>
      <c r="G11" s="396"/>
      <c r="H11" s="155"/>
      <c r="I11" s="396"/>
      <c r="J11" s="396"/>
      <c r="K11" s="1"/>
      <c r="L11" s="401"/>
      <c r="M11" s="2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15" customHeight="1">
      <c r="A12" s="25"/>
      <c r="B12" s="153"/>
      <c r="C12" s="153"/>
      <c r="D12" s="153"/>
      <c r="E12" s="153"/>
      <c r="F12" s="169"/>
      <c r="G12" s="396"/>
      <c r="H12" s="155"/>
      <c r="I12" s="156"/>
      <c r="J12" s="156"/>
      <c r="K12" s="1"/>
      <c r="L12" s="401"/>
      <c r="M12" s="2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15" customHeight="1">
      <c r="A13" s="25"/>
      <c r="B13" s="153"/>
      <c r="C13" s="153"/>
      <c r="D13" s="153"/>
      <c r="E13" s="153"/>
      <c r="F13" s="169"/>
      <c r="G13" s="396"/>
      <c r="H13" s="155"/>
      <c r="I13" s="396"/>
      <c r="J13" s="396"/>
      <c r="K13" s="1"/>
      <c r="L13" s="401"/>
      <c r="M13" s="2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15" customHeight="1">
      <c r="A14" s="25"/>
      <c r="B14" s="153"/>
      <c r="C14" s="24"/>
      <c r="D14" s="24"/>
      <c r="E14" s="24"/>
      <c r="F14" s="154"/>
      <c r="G14" s="396"/>
      <c r="H14" s="155"/>
      <c r="I14" s="396"/>
      <c r="J14" s="396"/>
      <c r="K14" s="1"/>
      <c r="L14" s="401"/>
      <c r="M14" s="2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5" customHeight="1">
      <c r="A15" s="25"/>
      <c r="B15" s="153"/>
      <c r="C15" s="153"/>
      <c r="D15" s="153"/>
      <c r="E15" s="153"/>
      <c r="F15" s="154"/>
      <c r="G15" s="396"/>
      <c r="H15" s="155"/>
      <c r="I15" s="396"/>
      <c r="J15" s="396"/>
      <c r="K15" s="1"/>
      <c r="L15" s="401"/>
      <c r="M15" s="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15" customHeight="1">
      <c r="A16" s="25"/>
      <c r="B16" s="153"/>
      <c r="C16" s="153"/>
      <c r="D16" s="153"/>
      <c r="E16" s="153"/>
      <c r="F16" s="154"/>
      <c r="G16" s="396"/>
      <c r="H16" s="155"/>
      <c r="I16" s="396"/>
      <c r="J16" s="396"/>
      <c r="K16" s="1"/>
      <c r="L16" s="401"/>
      <c r="M16" s="2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15" customHeight="1">
      <c r="A17" s="25"/>
      <c r="B17" s="153"/>
      <c r="C17" s="153"/>
      <c r="D17" s="153"/>
      <c r="E17" s="153"/>
      <c r="F17" s="154"/>
      <c r="G17" s="396"/>
      <c r="H17" s="155"/>
      <c r="I17" s="396"/>
      <c r="J17" s="396"/>
      <c r="K17" s="1"/>
      <c r="L17" s="401"/>
      <c r="M17" s="2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5" customHeight="1">
      <c r="A18" s="25"/>
      <c r="B18" s="153"/>
      <c r="C18" s="153"/>
      <c r="D18" s="153"/>
      <c r="E18" s="153"/>
      <c r="F18" s="154"/>
      <c r="G18" s="396"/>
      <c r="H18" s="155"/>
      <c r="I18" s="396"/>
      <c r="J18" s="396"/>
      <c r="K18" s="1"/>
      <c r="L18" s="401"/>
      <c r="M18" s="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5" customHeight="1">
      <c r="A19" s="25"/>
      <c r="B19" s="153"/>
      <c r="C19" s="153"/>
      <c r="D19" s="153"/>
      <c r="E19" s="153"/>
      <c r="F19" s="154"/>
      <c r="G19" s="396"/>
      <c r="H19" s="155"/>
      <c r="I19" s="396"/>
      <c r="J19" s="396"/>
      <c r="K19" s="1"/>
      <c r="L19" s="401"/>
      <c r="M19" s="2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15" customHeight="1">
      <c r="A20" s="25"/>
      <c r="B20" s="153"/>
      <c r="C20" s="153"/>
      <c r="D20" s="153"/>
      <c r="E20" s="153"/>
      <c r="F20" s="154"/>
      <c r="G20" s="396"/>
      <c r="H20" s="155"/>
      <c r="I20" s="396"/>
      <c r="J20" s="396"/>
      <c r="K20" s="1"/>
      <c r="L20" s="401"/>
      <c r="M20" s="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15" customHeight="1">
      <c r="A21" s="25"/>
      <c r="B21" s="153"/>
      <c r="C21" s="24"/>
      <c r="D21" s="24"/>
      <c r="E21" s="24"/>
      <c r="F21" s="154"/>
      <c r="G21" s="396"/>
      <c r="H21" s="155"/>
      <c r="I21" s="396"/>
      <c r="J21" s="396"/>
      <c r="K21" s="1"/>
      <c r="L21" s="401"/>
      <c r="M21" s="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15" customHeight="1">
      <c r="A22" s="25"/>
      <c r="B22" s="153"/>
      <c r="C22" s="153"/>
      <c r="D22" s="153"/>
      <c r="E22" s="153"/>
      <c r="F22" s="154"/>
      <c r="G22" s="396"/>
      <c r="H22" s="155"/>
      <c r="I22" s="396"/>
      <c r="J22" s="396"/>
      <c r="K22" s="1"/>
      <c r="L22" s="401"/>
      <c r="M22" s="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15" customHeight="1">
      <c r="A23" s="25"/>
      <c r="B23" s="153"/>
      <c r="C23" s="153"/>
      <c r="D23" s="153"/>
      <c r="E23" s="153"/>
      <c r="F23" s="154"/>
      <c r="G23" s="396"/>
      <c r="H23" s="155"/>
      <c r="I23" s="396"/>
      <c r="J23" s="396"/>
      <c r="K23" s="1"/>
      <c r="L23" s="401"/>
      <c r="M23" s="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15" customHeight="1">
      <c r="A24" s="25"/>
      <c r="B24" s="153"/>
      <c r="C24" s="153"/>
      <c r="D24" s="153"/>
      <c r="E24" s="153"/>
      <c r="F24" s="154"/>
      <c r="G24" s="396"/>
      <c r="H24" s="155"/>
      <c r="I24" s="396"/>
      <c r="J24" s="396"/>
      <c r="K24" s="1"/>
      <c r="L24" s="401"/>
      <c r="M24" s="2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5" customHeight="1">
      <c r="A25" s="25"/>
      <c r="B25" s="153"/>
      <c r="C25" s="153"/>
      <c r="D25" s="153"/>
      <c r="E25" s="153"/>
      <c r="F25" s="154"/>
      <c r="G25" s="396"/>
      <c r="H25" s="155"/>
      <c r="I25" s="396"/>
      <c r="J25" s="396"/>
      <c r="K25" s="1"/>
      <c r="L25" s="401"/>
      <c r="M25" s="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5" customHeight="1">
      <c r="A26" s="25"/>
      <c r="B26" s="153"/>
      <c r="C26" s="153"/>
      <c r="D26" s="153"/>
      <c r="E26" s="153"/>
      <c r="F26" s="154"/>
      <c r="G26" s="396"/>
      <c r="H26" s="155"/>
      <c r="I26" s="396"/>
      <c r="J26" s="396"/>
      <c r="K26" s="1"/>
      <c r="L26" s="401"/>
      <c r="M26" s="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15" customHeight="1">
      <c r="A27" s="25"/>
      <c r="B27" s="153"/>
      <c r="C27" s="153"/>
      <c r="D27" s="153"/>
      <c r="E27" s="153"/>
      <c r="F27" s="154"/>
      <c r="G27" s="396"/>
      <c r="H27" s="155"/>
      <c r="I27" s="396"/>
      <c r="J27" s="396"/>
      <c r="K27" s="1"/>
      <c r="L27" s="401"/>
      <c r="M27" s="2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15" customHeight="1">
      <c r="A28" s="25"/>
      <c r="B28" s="153"/>
      <c r="C28" s="153"/>
      <c r="D28" s="153"/>
      <c r="E28" s="153"/>
      <c r="F28" s="154"/>
      <c r="G28" s="396"/>
      <c r="H28" s="155"/>
      <c r="I28" s="396"/>
      <c r="J28" s="396"/>
      <c r="K28" s="1"/>
      <c r="L28" s="401"/>
      <c r="M28" s="2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5" customHeight="1">
      <c r="A29" s="25"/>
      <c r="B29" s="153"/>
      <c r="C29" s="153"/>
      <c r="D29" s="153"/>
      <c r="E29" s="153"/>
      <c r="F29" s="154"/>
      <c r="G29" s="396"/>
      <c r="H29" s="155"/>
      <c r="I29" s="396"/>
      <c r="J29" s="396"/>
      <c r="K29" s="1"/>
      <c r="L29" s="401"/>
      <c r="M29" s="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15" customHeight="1">
      <c r="A30" s="25"/>
      <c r="B30" s="153"/>
      <c r="C30" s="153"/>
      <c r="D30" s="153"/>
      <c r="E30" s="153"/>
      <c r="F30" s="154"/>
      <c r="G30" s="396"/>
      <c r="H30" s="155"/>
      <c r="I30" s="396"/>
      <c r="J30" s="396"/>
      <c r="K30" s="1"/>
      <c r="L30" s="401"/>
      <c r="M30" s="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5" customHeight="1">
      <c r="A31" s="25"/>
      <c r="B31" s="153"/>
      <c r="C31" s="153"/>
      <c r="D31" s="153"/>
      <c r="E31" s="153"/>
      <c r="F31" s="154"/>
      <c r="G31" s="396"/>
      <c r="H31" s="155"/>
      <c r="I31" s="396"/>
      <c r="J31" s="396"/>
      <c r="K31" s="1"/>
      <c r="L31" s="401"/>
      <c r="M31" s="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5" customHeight="1">
      <c r="A32" s="25"/>
      <c r="B32" s="153"/>
      <c r="C32" s="24"/>
      <c r="D32" s="24"/>
      <c r="E32" s="24"/>
      <c r="F32" s="154"/>
      <c r="G32" s="396"/>
      <c r="H32" s="155"/>
      <c r="I32" s="396"/>
      <c r="J32" s="396"/>
      <c r="K32" s="1"/>
      <c r="L32" s="401"/>
      <c r="M32" s="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3" ht="15" customHeight="1">
      <c r="A33" s="25"/>
      <c r="B33" s="153"/>
      <c r="C33" s="153"/>
      <c r="D33" s="153"/>
      <c r="E33" s="153"/>
      <c r="F33" s="154"/>
      <c r="G33" s="396"/>
      <c r="H33" s="155"/>
      <c r="I33" s="396"/>
      <c r="J33" s="396"/>
      <c r="K33" s="1"/>
      <c r="L33" s="401"/>
      <c r="M33" s="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3" ht="15" customHeight="1">
      <c r="A34" s="25"/>
      <c r="B34" s="153"/>
      <c r="C34" s="153"/>
      <c r="D34" s="153"/>
      <c r="E34" s="153"/>
      <c r="F34" s="154"/>
      <c r="G34" s="396"/>
      <c r="H34" s="155"/>
      <c r="I34" s="396"/>
      <c r="J34" s="396"/>
      <c r="K34" s="1"/>
      <c r="L34" s="401"/>
      <c r="M34" s="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3" ht="15" customHeight="1">
      <c r="A35" s="25"/>
      <c r="B35" s="153"/>
      <c r="C35" s="153"/>
      <c r="D35" s="153"/>
      <c r="E35" s="153"/>
      <c r="F35" s="154"/>
      <c r="G35" s="396"/>
      <c r="H35" s="155"/>
      <c r="I35" s="396"/>
      <c r="J35" s="396"/>
      <c r="K35" s="1"/>
      <c r="L35" s="401"/>
      <c r="M35" s="2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3" ht="15" customHeight="1">
      <c r="A36" s="25"/>
      <c r="B36" s="153"/>
      <c r="C36" s="153"/>
      <c r="D36" s="153"/>
      <c r="E36" s="153"/>
      <c r="F36" s="154"/>
      <c r="G36" s="396"/>
      <c r="H36" s="155"/>
      <c r="I36" s="396"/>
      <c r="J36" s="396"/>
      <c r="K36" s="1"/>
      <c r="L36" s="401"/>
      <c r="M36" s="2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3" ht="15" customHeight="1">
      <c r="A37" s="25"/>
      <c r="B37" s="153"/>
      <c r="C37" s="153"/>
      <c r="D37" s="153"/>
      <c r="E37" s="153"/>
      <c r="F37" s="154"/>
      <c r="G37" s="396"/>
      <c r="H37" s="155"/>
      <c r="I37" s="396"/>
      <c r="J37" s="396"/>
      <c r="K37" s="1"/>
      <c r="L37" s="401"/>
      <c r="M37" s="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3" ht="15" customHeight="1">
      <c r="A38" s="25"/>
      <c r="B38" s="153"/>
      <c r="C38" s="153"/>
      <c r="D38" s="153"/>
      <c r="E38" s="153"/>
      <c r="F38" s="154"/>
      <c r="G38" s="396"/>
      <c r="H38" s="155"/>
      <c r="I38" s="396"/>
      <c r="J38" s="396"/>
      <c r="K38" s="1"/>
      <c r="L38" s="401"/>
      <c r="M38" s="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3" ht="15" customHeight="1">
      <c r="A39" s="25"/>
      <c r="B39" s="153"/>
      <c r="C39" s="153"/>
      <c r="D39" s="153"/>
      <c r="E39" s="153"/>
      <c r="F39" s="154"/>
      <c r="G39" s="396"/>
      <c r="H39" s="155"/>
      <c r="I39" s="396"/>
      <c r="J39" s="396"/>
      <c r="K39" s="1"/>
      <c r="L39" s="401"/>
      <c r="M39" s="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3" ht="15" customHeight="1">
      <c r="A40" s="25"/>
      <c r="B40" s="153"/>
      <c r="C40" s="153"/>
      <c r="D40" s="153"/>
      <c r="E40" s="153"/>
      <c r="F40" s="154"/>
      <c r="G40" s="396"/>
      <c r="H40" s="155"/>
      <c r="I40" s="396"/>
      <c r="J40" s="396"/>
      <c r="K40" s="1"/>
      <c r="L40" s="401"/>
      <c r="M40" s="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3" ht="15" customHeight="1">
      <c r="A41" s="25"/>
      <c r="B41" s="153"/>
      <c r="C41" s="153"/>
      <c r="D41" s="153"/>
      <c r="E41" s="153"/>
      <c r="F41" s="154"/>
      <c r="G41" s="396"/>
      <c r="H41" s="155"/>
      <c r="I41" s="396"/>
      <c r="J41" s="396"/>
      <c r="K41" s="1"/>
      <c r="L41" s="401"/>
      <c r="M41" s="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3" ht="15" customHeight="1">
      <c r="A42" s="178"/>
      <c r="B42" s="179"/>
      <c r="C42" s="179"/>
      <c r="D42" s="179"/>
      <c r="E42" s="179"/>
      <c r="F42" s="180"/>
      <c r="G42" s="175"/>
      <c r="H42" s="181"/>
      <c r="I42" s="175"/>
      <c r="J42" s="175"/>
      <c r="K42" s="176"/>
      <c r="L42" s="402"/>
      <c r="M42" s="177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3" ht="15" customHeight="1" thickBot="1">
      <c r="A43" s="678" t="s">
        <v>27</v>
      </c>
      <c r="B43" s="679"/>
      <c r="C43" s="679"/>
      <c r="D43" s="679"/>
      <c r="E43" s="679"/>
      <c r="F43" s="679"/>
      <c r="G43" s="679"/>
      <c r="H43" s="679"/>
      <c r="I43" s="679"/>
      <c r="J43" s="680"/>
      <c r="K43" s="390">
        <f>SUM(K8:K42)</f>
        <v>0</v>
      </c>
      <c r="L43" s="403">
        <f>SUM(L8:L42)</f>
        <v>0</v>
      </c>
      <c r="M43" s="394">
        <f>SUM(M8:M42)</f>
        <v>0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>
      <c r="A45" s="28"/>
      <c r="B45" s="28"/>
      <c r="C45" s="28"/>
      <c r="D45" s="28"/>
      <c r="E45" s="28"/>
      <c r="F45" s="28"/>
      <c r="G45" s="28"/>
      <c r="H45" s="28"/>
      <c r="I45" s="65"/>
      <c r="J45" s="65"/>
      <c r="K45" s="28"/>
      <c r="L45" s="219"/>
      <c r="M45" s="219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5" spans="1:4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</row>
    <row r="86" spans="1:4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</row>
    <row r="89" spans="1:4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</row>
    <row r="90" spans="1:4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</row>
    <row r="91" spans="1:43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</row>
    <row r="92" spans="1:43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</row>
    <row r="93" spans="1:43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</row>
    <row r="94" spans="1:43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</row>
    <row r="95" spans="1:43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</row>
    <row r="96" spans="1:43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</row>
    <row r="97" spans="1:43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</row>
    <row r="99" spans="1:43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</row>
    <row r="100" spans="1:43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</row>
    <row r="101" spans="1:43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</row>
    <row r="102" spans="1:43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</row>
    <row r="103" spans="1:43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</row>
    <row r="104" spans="1:43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</row>
    <row r="105" spans="1:43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</row>
    <row r="106" spans="1:43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</row>
    <row r="107" spans="1:43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</row>
    <row r="108" spans="1:43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</row>
    <row r="110" spans="1:43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</row>
    <row r="111" spans="1:43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</row>
    <row r="112" spans="1:43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</row>
    <row r="113" spans="1:43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</row>
    <row r="114" spans="1:43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</row>
    <row r="115" spans="1:43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</row>
    <row r="116" spans="1:43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</row>
    <row r="117" spans="1:43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</row>
    <row r="118" spans="1:43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</row>
    <row r="119" spans="1:43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</row>
    <row r="121" spans="1:4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</row>
    <row r="122" spans="1:4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</row>
    <row r="123" spans="1:4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</row>
    <row r="124" spans="1:4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</row>
    <row r="125" spans="1:4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</row>
    <row r="126" spans="1:4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</row>
    <row r="127" spans="1:4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</row>
    <row r="128" spans="1:4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</row>
    <row r="129" spans="1:4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</row>
    <row r="130" spans="1:4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</row>
    <row r="131" spans="1:4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</row>
    <row r="132" spans="1:4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</row>
    <row r="133" spans="1:4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</row>
    <row r="134" spans="1:43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</row>
    <row r="135" spans="1:43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</row>
    <row r="136" spans="1:43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</row>
    <row r="137" spans="1:43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</row>
    <row r="138" spans="1:43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</row>
    <row r="139" spans="1:43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</row>
    <row r="140" spans="1:43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</row>
    <row r="141" spans="1:43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</row>
    <row r="142" spans="1:43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</row>
    <row r="143" spans="1:43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</row>
    <row r="144" spans="1:43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</row>
    <row r="145" spans="1:43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</row>
    <row r="146" spans="1:43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</row>
    <row r="147" spans="1:43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</row>
    <row r="148" spans="1:43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</row>
    <row r="149" spans="1:43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</row>
    <row r="150" spans="1:43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</row>
    <row r="151" spans="1:43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</row>
    <row r="152" spans="1:43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</row>
    <row r="153" spans="1:43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</row>
    <row r="155" spans="1:43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</row>
    <row r="156" spans="1:43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</row>
    <row r="157" spans="1:43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</row>
    <row r="158" spans="1:43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</row>
    <row r="159" spans="1:43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</row>
    <row r="160" spans="1:43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</row>
    <row r="161" spans="1:43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</row>
    <row r="162" spans="1:43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</row>
    <row r="163" spans="1:43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</row>
    <row r="164" spans="1:43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</row>
    <row r="166" spans="1:43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</row>
    <row r="167" spans="1:43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</row>
    <row r="168" spans="1:43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</row>
    <row r="169" spans="1:43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</row>
    <row r="170" spans="1:43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</row>
    <row r="171" spans="1:43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</row>
    <row r="172" spans="1:43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</row>
    <row r="173" spans="1:43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</row>
    <row r="174" spans="1:43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</row>
    <row r="175" spans="1:43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</row>
    <row r="177" spans="1:43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</row>
    <row r="178" spans="1:43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</row>
    <row r="179" spans="1:43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</row>
    <row r="180" spans="1:43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</row>
    <row r="181" spans="1:43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</row>
    <row r="182" spans="1:43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</row>
    <row r="183" spans="1:43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</row>
    <row r="184" spans="1:43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</row>
    <row r="185" spans="1:43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</row>
    <row r="186" spans="1:43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</row>
    <row r="188" spans="1:43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</row>
    <row r="189" spans="1:43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</row>
    <row r="190" spans="1:43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</row>
    <row r="191" spans="1:43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</row>
    <row r="192" spans="1:43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</row>
    <row r="193" spans="1:43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</row>
    <row r="194" spans="1:43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</row>
    <row r="195" spans="1:43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</row>
  </sheetData>
  <sheetProtection algorithmName="SHA-512" hashValue="i1qsciQq4mcoFz1mxhbZm60rPmB2vrtXpkKXoKImptXLG+Gm8WPwOIVkoF2/ZRaDkqJmoZIgGjua/aUoYqwFyg==" saltValue="OorUe3mfZ+z6XLAOK8hL4A==" spinCount="100000" sheet="1" objects="1" scenarios="1" insertRows="0"/>
  <mergeCells count="14">
    <mergeCell ref="A43:J43"/>
    <mergeCell ref="F6:F7"/>
    <mergeCell ref="G6:G7"/>
    <mergeCell ref="H6:H7"/>
    <mergeCell ref="I6:I7"/>
    <mergeCell ref="J6:J7"/>
    <mergeCell ref="C6:C7"/>
    <mergeCell ref="A6:A7"/>
    <mergeCell ref="B6:B7"/>
    <mergeCell ref="D6:D7"/>
    <mergeCell ref="E6:E7"/>
    <mergeCell ref="K6:M6"/>
    <mergeCell ref="A4:M4"/>
    <mergeCell ref="A1:M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M47"/>
  <sheetViews>
    <sheetView showGridLines="0" topLeftCell="A13" zoomScaleNormal="100" workbookViewId="0">
      <selection activeCell="A47" sqref="A47:I47"/>
    </sheetView>
  </sheetViews>
  <sheetFormatPr defaultColWidth="9.140625" defaultRowHeight="12.75"/>
  <cols>
    <col min="1" max="2" width="8.140625" style="28" customWidth="1"/>
    <col min="3" max="6" width="13.7109375" style="28" customWidth="1"/>
    <col min="7" max="7" width="15.7109375" style="28" customWidth="1"/>
    <col min="8" max="8" width="16.140625" style="28" customWidth="1"/>
    <col min="9" max="10" width="14.28515625" style="28" customWidth="1"/>
    <col min="11" max="16384" width="9.140625" style="28"/>
  </cols>
  <sheetData>
    <row r="1" spans="1:13" s="26" customFormat="1" ht="18">
      <c r="A1" s="540" t="s">
        <v>69</v>
      </c>
      <c r="B1" s="540"/>
      <c r="C1" s="540"/>
      <c r="D1" s="540"/>
      <c r="E1" s="540"/>
      <c r="F1" s="540"/>
      <c r="G1" s="540"/>
      <c r="H1" s="540"/>
      <c r="I1" s="540"/>
      <c r="J1" s="96"/>
    </row>
    <row r="2" spans="1:13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3" ht="21" customHeight="1" thickBot="1">
      <c r="A3" s="27" t="s">
        <v>248</v>
      </c>
      <c r="B3" s="27"/>
      <c r="C3" s="27"/>
      <c r="D3" s="27"/>
      <c r="E3" s="27"/>
    </row>
    <row r="4" spans="1:13" s="73" customFormat="1" ht="30.75" customHeight="1" thickBot="1">
      <c r="A4" s="537" t="s">
        <v>170</v>
      </c>
      <c r="B4" s="538"/>
      <c r="C4" s="538"/>
      <c r="D4" s="538"/>
      <c r="E4" s="538"/>
      <c r="F4" s="538"/>
      <c r="G4" s="538"/>
      <c r="H4" s="538"/>
      <c r="I4" s="539"/>
      <c r="J4" s="98"/>
    </row>
    <row r="5" spans="1:13" s="72" customFormat="1" ht="25.5" customHeight="1">
      <c r="A5" s="69"/>
      <c r="B5" s="69"/>
      <c r="C5" s="69"/>
      <c r="D5" s="69"/>
      <c r="E5" s="69"/>
      <c r="F5" s="69"/>
      <c r="G5" s="70"/>
      <c r="H5" s="70"/>
      <c r="I5" s="70"/>
      <c r="J5" s="70"/>
    </row>
    <row r="6" spans="1:13" ht="8.25" customHeight="1" thickBot="1">
      <c r="A6" s="103"/>
    </row>
    <row r="7" spans="1:13" ht="21.75" customHeight="1" thickBot="1">
      <c r="A7" s="107"/>
      <c r="B7" s="74"/>
      <c r="C7" s="74"/>
      <c r="D7" s="74"/>
      <c r="E7" s="74"/>
      <c r="F7" s="74"/>
      <c r="G7" s="108">
        <v>2016</v>
      </c>
    </row>
    <row r="8" spans="1:13" ht="12" hidden="1" customHeight="1">
      <c r="A8" s="107"/>
      <c r="B8" s="74"/>
      <c r="C8" s="74"/>
      <c r="D8" s="74"/>
      <c r="E8" s="74"/>
      <c r="F8" s="74"/>
      <c r="G8" s="109"/>
    </row>
    <row r="9" spans="1:13" ht="7.5" customHeight="1" thickBot="1">
      <c r="A9" s="103"/>
    </row>
    <row r="10" spans="1:13" ht="30.75" customHeight="1" thickBot="1">
      <c r="A10" s="674"/>
      <c r="B10" s="674"/>
      <c r="C10" s="674"/>
      <c r="D10" s="674"/>
      <c r="E10" s="674"/>
      <c r="F10" s="69"/>
      <c r="G10" s="110" t="s">
        <v>90</v>
      </c>
      <c r="K10" s="692" t="s">
        <v>184</v>
      </c>
      <c r="L10" s="692"/>
      <c r="M10" s="692"/>
    </row>
    <row r="11" spans="1:13" ht="15.75" customHeight="1">
      <c r="A11" s="338"/>
      <c r="B11" s="338"/>
      <c r="C11" s="338"/>
      <c r="D11" s="338"/>
      <c r="E11" s="338"/>
      <c r="F11" s="338"/>
      <c r="G11" s="342"/>
      <c r="K11" s="343"/>
    </row>
    <row r="12" spans="1:13" s="102" customFormat="1" ht="16.5" customHeight="1" thickBot="1">
      <c r="A12" s="659" t="s">
        <v>31</v>
      </c>
      <c r="B12" s="659"/>
      <c r="C12" s="659"/>
      <c r="D12" s="659"/>
      <c r="E12" s="659"/>
      <c r="F12" s="112"/>
      <c r="G12" s="99"/>
      <c r="H12" s="99"/>
      <c r="J12" s="99"/>
      <c r="K12" s="99"/>
      <c r="L12" s="101"/>
    </row>
    <row r="13" spans="1:13" s="72" customFormat="1" ht="15" customHeight="1">
      <c r="A13" s="647" t="s">
        <v>32</v>
      </c>
      <c r="B13" s="648"/>
      <c r="C13" s="648"/>
      <c r="D13" s="648"/>
      <c r="E13" s="648"/>
      <c r="F13" s="649"/>
      <c r="G13" s="143"/>
      <c r="H13" s="70"/>
      <c r="J13" s="70"/>
      <c r="K13" s="70"/>
      <c r="L13" s="87"/>
    </row>
    <row r="14" spans="1:13" s="72" customFormat="1" ht="15" customHeight="1">
      <c r="A14" s="650" t="s">
        <v>33</v>
      </c>
      <c r="B14" s="651"/>
      <c r="C14" s="651"/>
      <c r="D14" s="651"/>
      <c r="E14" s="651"/>
      <c r="F14" s="652"/>
      <c r="G14" s="144"/>
      <c r="H14" s="70"/>
      <c r="J14" s="70"/>
      <c r="K14" s="70"/>
      <c r="L14" s="87"/>
    </row>
    <row r="15" spans="1:13" s="72" customFormat="1" ht="15" customHeight="1">
      <c r="A15" s="650" t="s">
        <v>34</v>
      </c>
      <c r="B15" s="651"/>
      <c r="C15" s="651"/>
      <c r="D15" s="651"/>
      <c r="E15" s="651"/>
      <c r="F15" s="652"/>
      <c r="G15" s="144"/>
      <c r="H15" s="70"/>
      <c r="J15" s="70"/>
      <c r="K15" s="70"/>
      <c r="L15" s="87"/>
    </row>
    <row r="16" spans="1:13" s="72" customFormat="1" ht="15" customHeight="1">
      <c r="A16" s="650" t="s">
        <v>80</v>
      </c>
      <c r="B16" s="651"/>
      <c r="C16" s="651"/>
      <c r="D16" s="651"/>
      <c r="E16" s="651"/>
      <c r="F16" s="652"/>
      <c r="G16" s="144"/>
      <c r="H16" s="70"/>
      <c r="J16" s="70"/>
      <c r="K16" s="70"/>
      <c r="L16" s="87"/>
    </row>
    <row r="17" spans="1:12" s="72" customFormat="1" ht="15" customHeight="1">
      <c r="A17" s="650" t="s">
        <v>35</v>
      </c>
      <c r="B17" s="651"/>
      <c r="C17" s="651"/>
      <c r="D17" s="651"/>
      <c r="E17" s="651"/>
      <c r="F17" s="652"/>
      <c r="G17" s="144"/>
      <c r="H17" s="70"/>
      <c r="J17" s="70"/>
      <c r="K17" s="70"/>
      <c r="L17" s="87"/>
    </row>
    <row r="18" spans="1:12" s="72" customFormat="1" ht="15" customHeight="1">
      <c r="A18" s="650" t="s">
        <v>319</v>
      </c>
      <c r="B18" s="651"/>
      <c r="C18" s="651"/>
      <c r="D18" s="651"/>
      <c r="E18" s="651"/>
      <c r="F18" s="652"/>
      <c r="G18" s="144"/>
      <c r="H18" s="70"/>
      <c r="J18" s="70"/>
      <c r="K18" s="70"/>
      <c r="L18" s="87"/>
    </row>
    <row r="19" spans="1:12" s="72" customFormat="1" ht="15" customHeight="1">
      <c r="A19" s="650" t="s">
        <v>320</v>
      </c>
      <c r="B19" s="651"/>
      <c r="C19" s="651"/>
      <c r="D19" s="651"/>
      <c r="E19" s="651"/>
      <c r="F19" s="652"/>
      <c r="G19" s="144"/>
      <c r="H19" s="70"/>
      <c r="J19" s="70"/>
      <c r="K19" s="70"/>
      <c r="L19" s="87"/>
    </row>
    <row r="20" spans="1:12" s="72" customFormat="1" ht="15" customHeight="1" thickBot="1">
      <c r="A20" s="638" t="s">
        <v>29</v>
      </c>
      <c r="B20" s="639"/>
      <c r="C20" s="639"/>
      <c r="D20" s="639"/>
      <c r="E20" s="639"/>
      <c r="F20" s="640"/>
      <c r="G20" s="111">
        <f>+G13+G14+G15+G16+G17+G18+G19</f>
        <v>0</v>
      </c>
      <c r="H20" s="70"/>
      <c r="J20" s="70"/>
      <c r="K20" s="70" t="str">
        <f>IF('3. Info patrimoniali V.M. '!M14+'3. Info patrimoniali V.M. '!M15-'6. TCA'!G20=0,"0","errore")</f>
        <v>0</v>
      </c>
      <c r="L20" s="87"/>
    </row>
    <row r="21" spans="1:12" ht="14.25" customHeight="1">
      <c r="A21" s="103"/>
      <c r="G21" s="157"/>
    </row>
    <row r="22" spans="1:12" s="102" customFormat="1" ht="16.5" customHeight="1" thickBot="1">
      <c r="A22" s="659" t="s">
        <v>94</v>
      </c>
      <c r="B22" s="659"/>
      <c r="C22" s="659"/>
      <c r="D22" s="659"/>
      <c r="E22" s="659"/>
      <c r="F22" s="112"/>
      <c r="G22" s="158"/>
      <c r="H22" s="99"/>
      <c r="J22" s="99"/>
      <c r="K22" s="99"/>
      <c r="L22" s="101"/>
    </row>
    <row r="23" spans="1:12" s="72" customFormat="1" ht="15" customHeight="1">
      <c r="A23" s="547" t="s">
        <v>36</v>
      </c>
      <c r="B23" s="548"/>
      <c r="C23" s="548"/>
      <c r="D23" s="548"/>
      <c r="E23" s="548"/>
      <c r="F23" s="548"/>
      <c r="G23" s="143"/>
      <c r="H23" s="70"/>
      <c r="J23" s="70"/>
      <c r="K23" s="70"/>
      <c r="L23" s="87"/>
    </row>
    <row r="24" spans="1:12" s="72" customFormat="1" ht="15" customHeight="1">
      <c r="A24" s="518" t="s">
        <v>38</v>
      </c>
      <c r="B24" s="519"/>
      <c r="C24" s="519"/>
      <c r="D24" s="519"/>
      <c r="E24" s="519"/>
      <c r="F24" s="519"/>
      <c r="G24" s="144"/>
      <c r="H24" s="70"/>
      <c r="J24" s="70"/>
      <c r="K24" s="70"/>
      <c r="L24" s="87"/>
    </row>
    <row r="25" spans="1:12" s="72" customFormat="1" ht="15" customHeight="1">
      <c r="A25" s="518" t="s">
        <v>37</v>
      </c>
      <c r="B25" s="519"/>
      <c r="C25" s="519"/>
      <c r="D25" s="519"/>
      <c r="E25" s="519"/>
      <c r="F25" s="519"/>
      <c r="G25" s="144"/>
      <c r="H25" s="70"/>
      <c r="J25" s="70"/>
      <c r="K25" s="70"/>
      <c r="L25" s="87"/>
    </row>
    <row r="26" spans="1:12" s="72" customFormat="1" ht="15" customHeight="1" thickBot="1">
      <c r="A26" s="532" t="s">
        <v>29</v>
      </c>
      <c r="B26" s="533"/>
      <c r="C26" s="533"/>
      <c r="D26" s="533"/>
      <c r="E26" s="533"/>
      <c r="F26" s="533"/>
      <c r="G26" s="111">
        <f>+G23+G24+G25</f>
        <v>0</v>
      </c>
      <c r="H26" s="70"/>
      <c r="J26" s="70"/>
      <c r="K26" s="70" t="str">
        <f>IF('3. Info patrimoniali V.M. '!M14+'3. Info patrimoniali V.M. '!M15-'6. TCA'!G26=0,"0","errore")</f>
        <v>0</v>
      </c>
      <c r="L26" s="87"/>
    </row>
    <row r="27" spans="1:12" s="408" customFormat="1" ht="15" customHeight="1">
      <c r="A27" s="307"/>
      <c r="B27" s="307"/>
      <c r="C27" s="307"/>
      <c r="D27" s="307"/>
      <c r="E27" s="307"/>
      <c r="F27" s="307"/>
      <c r="G27" s="317"/>
      <c r="H27" s="407"/>
      <c r="J27" s="407"/>
      <c r="K27" s="407"/>
    </row>
    <row r="28" spans="1:12" ht="15" customHeight="1" thickBot="1">
      <c r="A28" s="103"/>
    </row>
    <row r="29" spans="1:12">
      <c r="A29" s="103"/>
      <c r="G29" s="663" t="s">
        <v>32</v>
      </c>
      <c r="H29" s="665" t="s">
        <v>180</v>
      </c>
      <c r="I29" s="657" t="s">
        <v>27</v>
      </c>
    </row>
    <row r="30" spans="1:12" ht="13.5" thickBot="1">
      <c r="A30" s="103"/>
      <c r="G30" s="664"/>
      <c r="H30" s="666"/>
      <c r="I30" s="658"/>
    </row>
    <row r="31" spans="1:12" ht="16.5" customHeight="1" thickBot="1">
      <c r="A31" s="659" t="s">
        <v>129</v>
      </c>
      <c r="B31" s="659"/>
      <c r="C31" s="659"/>
      <c r="D31" s="659"/>
      <c r="E31" s="659"/>
      <c r="F31" s="659"/>
    </row>
    <row r="32" spans="1:12" ht="15" customHeight="1">
      <c r="A32" s="547" t="s">
        <v>39</v>
      </c>
      <c r="B32" s="548"/>
      <c r="C32" s="548"/>
      <c r="D32" s="548"/>
      <c r="E32" s="548"/>
      <c r="F32" s="548"/>
      <c r="G32" s="431"/>
      <c r="H32" s="431"/>
      <c r="I32" s="441">
        <f>G32+H32</f>
        <v>0</v>
      </c>
    </row>
    <row r="33" spans="1:13" ht="15" customHeight="1">
      <c r="A33" s="518" t="s">
        <v>40</v>
      </c>
      <c r="B33" s="519"/>
      <c r="C33" s="519"/>
      <c r="D33" s="519"/>
      <c r="E33" s="519"/>
      <c r="F33" s="519"/>
      <c r="G33" s="430"/>
      <c r="H33" s="430"/>
      <c r="I33" s="319">
        <f t="shared" ref="I33:I42" si="0">G33+H33</f>
        <v>0</v>
      </c>
    </row>
    <row r="34" spans="1:13" ht="15" customHeight="1">
      <c r="A34" s="518" t="s">
        <v>41</v>
      </c>
      <c r="B34" s="519"/>
      <c r="C34" s="519"/>
      <c r="D34" s="519"/>
      <c r="E34" s="519"/>
      <c r="F34" s="519"/>
      <c r="G34" s="430"/>
      <c r="H34" s="430"/>
      <c r="I34" s="319">
        <f t="shared" si="0"/>
        <v>0</v>
      </c>
    </row>
    <row r="35" spans="1:13" ht="15" customHeight="1">
      <c r="A35" s="518" t="s">
        <v>42</v>
      </c>
      <c r="B35" s="519"/>
      <c r="C35" s="519"/>
      <c r="D35" s="519"/>
      <c r="E35" s="519"/>
      <c r="F35" s="519"/>
      <c r="G35" s="430"/>
      <c r="H35" s="430"/>
      <c r="I35" s="319">
        <f t="shared" si="0"/>
        <v>0</v>
      </c>
    </row>
    <row r="36" spans="1:13" ht="15" customHeight="1">
      <c r="A36" s="518" t="s">
        <v>43</v>
      </c>
      <c r="B36" s="519"/>
      <c r="C36" s="519"/>
      <c r="D36" s="519"/>
      <c r="E36" s="519"/>
      <c r="F36" s="519"/>
      <c r="G36" s="430"/>
      <c r="H36" s="430"/>
      <c r="I36" s="319">
        <f t="shared" si="0"/>
        <v>0</v>
      </c>
    </row>
    <row r="37" spans="1:13" ht="15" customHeight="1">
      <c r="A37" s="518" t="s">
        <v>44</v>
      </c>
      <c r="B37" s="519"/>
      <c r="C37" s="519"/>
      <c r="D37" s="519"/>
      <c r="E37" s="519"/>
      <c r="F37" s="519"/>
      <c r="G37" s="430"/>
      <c r="H37" s="430"/>
      <c r="I37" s="319">
        <f t="shared" si="0"/>
        <v>0</v>
      </c>
    </row>
    <row r="38" spans="1:13" ht="15" customHeight="1">
      <c r="A38" s="650" t="s">
        <v>45</v>
      </c>
      <c r="B38" s="651"/>
      <c r="C38" s="651"/>
      <c r="D38" s="651"/>
      <c r="E38" s="651"/>
      <c r="F38" s="652"/>
      <c r="G38" s="430"/>
      <c r="H38" s="430"/>
      <c r="I38" s="319">
        <f t="shared" si="0"/>
        <v>0</v>
      </c>
    </row>
    <row r="39" spans="1:13" ht="15" customHeight="1">
      <c r="A39" s="650" t="s">
        <v>46</v>
      </c>
      <c r="B39" s="651"/>
      <c r="C39" s="651"/>
      <c r="D39" s="651"/>
      <c r="E39" s="651"/>
      <c r="F39" s="652"/>
      <c r="G39" s="430"/>
      <c r="H39" s="430"/>
      <c r="I39" s="319">
        <f t="shared" si="0"/>
        <v>0</v>
      </c>
    </row>
    <row r="40" spans="1:13" ht="15" customHeight="1">
      <c r="A40" s="650" t="s">
        <v>47</v>
      </c>
      <c r="B40" s="651"/>
      <c r="C40" s="651"/>
      <c r="D40" s="651"/>
      <c r="E40" s="651"/>
      <c r="F40" s="652"/>
      <c r="G40" s="430"/>
      <c r="H40" s="430"/>
      <c r="I40" s="319">
        <f t="shared" si="0"/>
        <v>0</v>
      </c>
    </row>
    <row r="41" spans="1:13" ht="15" customHeight="1">
      <c r="A41" s="650" t="s">
        <v>48</v>
      </c>
      <c r="B41" s="651"/>
      <c r="C41" s="651"/>
      <c r="D41" s="651"/>
      <c r="E41" s="651"/>
      <c r="F41" s="652"/>
      <c r="G41" s="430"/>
      <c r="H41" s="430"/>
      <c r="I41" s="319">
        <f t="shared" si="0"/>
        <v>0</v>
      </c>
    </row>
    <row r="42" spans="1:13" ht="15" customHeight="1">
      <c r="A42" s="650" t="s">
        <v>328</v>
      </c>
      <c r="B42" s="651"/>
      <c r="C42" s="651"/>
      <c r="D42" s="651"/>
      <c r="E42" s="651"/>
      <c r="F42" s="652"/>
      <c r="G42" s="186"/>
      <c r="H42" s="186"/>
      <c r="I42" s="319">
        <f t="shared" si="0"/>
        <v>0</v>
      </c>
    </row>
    <row r="43" spans="1:13" ht="15" customHeight="1" thickBot="1">
      <c r="A43" s="638" t="s">
        <v>29</v>
      </c>
      <c r="B43" s="639"/>
      <c r="C43" s="639"/>
      <c r="D43" s="639"/>
      <c r="E43" s="639"/>
      <c r="F43" s="640"/>
      <c r="G43" s="432">
        <f>+G32+G33+G34+G35+G36+G37+G38+G39+G40+G41+G42</f>
        <v>0</v>
      </c>
      <c r="H43" s="432">
        <f>+H32+H33+H34+H35+H36+H37+H38+H39+H40+H41+H42</f>
        <v>0</v>
      </c>
      <c r="I43" s="433">
        <f>+G43+H43</f>
        <v>0</v>
      </c>
      <c r="K43" s="395" t="str">
        <f>IF(G43-G13=0,"0","errore")</f>
        <v>0</v>
      </c>
      <c r="L43" s="395" t="str">
        <f>IF(H43-SUM(G14:G19)=0,"0","errore")</f>
        <v>0</v>
      </c>
      <c r="M43" s="395" t="str">
        <f>IF(I43-G20=0,"0","errore")</f>
        <v>0</v>
      </c>
    </row>
    <row r="44" spans="1:13" s="127" customFormat="1" ht="15" customHeight="1">
      <c r="A44" s="307"/>
      <c r="B44" s="307"/>
      <c r="C44" s="307"/>
      <c r="D44" s="307"/>
      <c r="E44" s="307"/>
      <c r="F44" s="307"/>
      <c r="G44" s="317"/>
      <c r="H44" s="317"/>
      <c r="I44" s="317"/>
    </row>
    <row r="45" spans="1:13" ht="9" customHeight="1"/>
    <row r="46" spans="1:13" ht="15.75" thickBot="1">
      <c r="A46" s="696" t="s">
        <v>289</v>
      </c>
      <c r="B46" s="696"/>
      <c r="C46" s="696"/>
      <c r="D46" s="696"/>
      <c r="E46" s="696"/>
      <c r="F46" s="696"/>
      <c r="G46" s="696"/>
      <c r="H46" s="250"/>
      <c r="I46" s="250"/>
    </row>
    <row r="47" spans="1:13" ht="51" customHeight="1" thickBot="1">
      <c r="A47" s="693"/>
      <c r="B47" s="694"/>
      <c r="C47" s="694"/>
      <c r="D47" s="694"/>
      <c r="E47" s="694"/>
      <c r="F47" s="694"/>
      <c r="G47" s="694"/>
      <c r="H47" s="694"/>
      <c r="I47" s="695"/>
    </row>
  </sheetData>
  <sheetProtection algorithmName="SHA-512" hashValue="IXnC3qwQp1R4chKAeZoGa2r7T8ntDHf1AICeyuIOVeBYFP5OS5/YqT/yXPVGO6al5lWh0tQFBp9KpIlTwPhx2A==" saltValue="zZ72WlvkgpdR9VCBEUW/Ew==" spinCount="100000" sheet="1" objects="1" scenarios="1" selectLockedCells="1"/>
  <mergeCells count="36">
    <mergeCell ref="A1:I1"/>
    <mergeCell ref="K10:M10"/>
    <mergeCell ref="A47:I47"/>
    <mergeCell ref="A4:I4"/>
    <mergeCell ref="G29:G30"/>
    <mergeCell ref="H29:H30"/>
    <mergeCell ref="I29:I30"/>
    <mergeCell ref="A41:F41"/>
    <mergeCell ref="A43:F43"/>
    <mergeCell ref="A46:G46"/>
    <mergeCell ref="A16:F16"/>
    <mergeCell ref="A23:F23"/>
    <mergeCell ref="A24:F24"/>
    <mergeCell ref="A25:F25"/>
    <mergeCell ref="A26:F26"/>
    <mergeCell ref="A17:F17"/>
    <mergeCell ref="A18:F18"/>
    <mergeCell ref="A10:E10"/>
    <mergeCell ref="A13:F13"/>
    <mergeCell ref="A14:F14"/>
    <mergeCell ref="A15:F15"/>
    <mergeCell ref="A12:E12"/>
    <mergeCell ref="A19:F19"/>
    <mergeCell ref="A20:F20"/>
    <mergeCell ref="A31:F31"/>
    <mergeCell ref="A32:F32"/>
    <mergeCell ref="A33:F33"/>
    <mergeCell ref="A22:E22"/>
    <mergeCell ref="A42:F42"/>
    <mergeCell ref="A39:F39"/>
    <mergeCell ref="A40:F40"/>
    <mergeCell ref="A34:F34"/>
    <mergeCell ref="A35:F35"/>
    <mergeCell ref="A36:F36"/>
    <mergeCell ref="A37:F37"/>
    <mergeCell ref="A38:F3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pageSetUpPr fitToPage="1"/>
  </sheetPr>
  <dimension ref="A1:O38"/>
  <sheetViews>
    <sheetView showGridLines="0" topLeftCell="A13" workbookViewId="0">
      <selection activeCell="A38" sqref="A38:K38"/>
    </sheetView>
  </sheetViews>
  <sheetFormatPr defaultColWidth="9.140625" defaultRowHeight="12.75"/>
  <cols>
    <col min="1" max="1" width="2.7109375" style="28" customWidth="1"/>
    <col min="2" max="6" width="8.7109375" style="28" customWidth="1"/>
    <col min="7" max="7" width="10.85546875" style="28" customWidth="1"/>
    <col min="8" max="8" width="8.7109375" style="28" customWidth="1"/>
    <col min="9" max="9" width="6" style="28" customWidth="1"/>
    <col min="10" max="11" width="12" style="28" customWidth="1"/>
    <col min="12" max="12" width="8.85546875" style="28" customWidth="1"/>
    <col min="13" max="16384" width="9.140625" style="28"/>
  </cols>
  <sheetData>
    <row r="1" spans="1:15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5" s="26" customFormat="1" ht="21" customHeight="1">
      <c r="A2" s="97"/>
      <c r="B2" s="97"/>
      <c r="C2" s="97"/>
      <c r="D2" s="97"/>
      <c r="E2" s="97"/>
      <c r="F2" s="97"/>
      <c r="G2" s="97"/>
      <c r="H2" s="97"/>
      <c r="I2" s="97"/>
      <c r="J2" s="68"/>
      <c r="K2" s="68"/>
      <c r="L2" s="68"/>
    </row>
    <row r="3" spans="1:15" ht="21" customHeight="1" thickBot="1">
      <c r="A3" s="27"/>
      <c r="B3" s="27"/>
      <c r="C3" s="27"/>
      <c r="D3" s="27"/>
      <c r="E3" s="27"/>
    </row>
    <row r="4" spans="1:15" s="34" customFormat="1" ht="30.75" customHeight="1" thickBot="1">
      <c r="A4" s="537" t="s">
        <v>166</v>
      </c>
      <c r="B4" s="538"/>
      <c r="C4" s="538"/>
      <c r="D4" s="538"/>
      <c r="E4" s="538"/>
      <c r="F4" s="538"/>
      <c r="G4" s="538"/>
      <c r="H4" s="538"/>
      <c r="I4" s="538"/>
      <c r="J4" s="538"/>
      <c r="K4" s="539"/>
      <c r="L4" s="35"/>
    </row>
    <row r="5" spans="1:15" s="72" customFormat="1" ht="30.75" customHeight="1" thickBot="1">
      <c r="A5" s="120"/>
      <c r="B5" s="69"/>
      <c r="C5" s="69"/>
      <c r="D5" s="69"/>
      <c r="E5" s="69"/>
      <c r="F5" s="69"/>
      <c r="G5" s="69"/>
      <c r="H5" s="69"/>
      <c r="I5" s="69"/>
      <c r="J5" s="70"/>
      <c r="K5" s="70"/>
      <c r="L5" s="87"/>
    </row>
    <row r="6" spans="1:15" s="72" customFormat="1" ht="21.75" customHeight="1" thickBot="1">
      <c r="A6" s="69"/>
      <c r="B6" s="69"/>
      <c r="C6" s="69"/>
      <c r="D6" s="69"/>
      <c r="E6" s="69"/>
      <c r="F6" s="69"/>
      <c r="G6" s="69"/>
      <c r="H6" s="69"/>
      <c r="I6" s="69"/>
      <c r="J6" s="713">
        <v>2016</v>
      </c>
      <c r="K6" s="714"/>
      <c r="L6" s="87"/>
    </row>
    <row r="7" spans="1:15" s="72" customFormat="1" ht="4.5" customHeight="1" thickBot="1">
      <c r="A7" s="69"/>
      <c r="B7" s="69"/>
      <c r="C7" s="69"/>
      <c r="D7" s="69"/>
      <c r="E7" s="69"/>
      <c r="F7" s="69"/>
      <c r="G7" s="69"/>
      <c r="H7" s="69"/>
      <c r="I7" s="69"/>
      <c r="J7" s="88"/>
      <c r="K7" s="88"/>
      <c r="L7" s="87"/>
    </row>
    <row r="8" spans="1:15" s="84" customFormat="1" ht="31.5" customHeight="1" thickBot="1">
      <c r="A8" s="574"/>
      <c r="B8" s="574"/>
      <c r="C8" s="574"/>
      <c r="D8" s="574"/>
      <c r="E8" s="574"/>
      <c r="F8" s="121"/>
      <c r="G8" s="83"/>
      <c r="H8" s="83"/>
      <c r="I8" s="113"/>
      <c r="J8" s="80" t="s">
        <v>92</v>
      </c>
      <c r="K8" s="82" t="s">
        <v>90</v>
      </c>
      <c r="L8" s="122"/>
      <c r="O8" s="249" t="s">
        <v>184</v>
      </c>
    </row>
    <row r="9" spans="1:15" s="84" customFormat="1" ht="15.75" thickBot="1">
      <c r="A9" s="641" t="s">
        <v>187</v>
      </c>
      <c r="B9" s="574"/>
      <c r="C9" s="574"/>
      <c r="D9" s="574"/>
      <c r="E9" s="574"/>
      <c r="F9" s="574"/>
      <c r="G9" s="574"/>
      <c r="H9" s="574"/>
      <c r="I9" s="574"/>
      <c r="J9" s="70"/>
      <c r="K9" s="70"/>
      <c r="L9" s="122"/>
    </row>
    <row r="10" spans="1:15" s="34" customFormat="1" ht="15" customHeight="1">
      <c r="A10" s="647" t="s">
        <v>21</v>
      </c>
      <c r="B10" s="715"/>
      <c r="C10" s="715"/>
      <c r="D10" s="715"/>
      <c r="E10" s="715"/>
      <c r="F10" s="715"/>
      <c r="G10" s="715"/>
      <c r="H10" s="715"/>
      <c r="I10" s="716"/>
      <c r="J10" s="14"/>
      <c r="K10" s="4"/>
      <c r="L10" s="35"/>
    </row>
    <row r="11" spans="1:15" s="34" customFormat="1" ht="15" customHeight="1">
      <c r="A11" s="650" t="s">
        <v>20</v>
      </c>
      <c r="B11" s="703"/>
      <c r="C11" s="703"/>
      <c r="D11" s="703"/>
      <c r="E11" s="703"/>
      <c r="F11" s="703"/>
      <c r="G11" s="703"/>
      <c r="H11" s="703"/>
      <c r="I11" s="704"/>
      <c r="J11" s="15"/>
      <c r="K11" s="229"/>
      <c r="L11" s="35"/>
    </row>
    <row r="12" spans="1:15" s="34" customFormat="1" ht="15" customHeight="1">
      <c r="A12" s="702" t="s">
        <v>22</v>
      </c>
      <c r="B12" s="703"/>
      <c r="C12" s="703"/>
      <c r="D12" s="703"/>
      <c r="E12" s="703"/>
      <c r="F12" s="703"/>
      <c r="G12" s="703"/>
      <c r="H12" s="703"/>
      <c r="I12" s="704"/>
      <c r="J12" s="15"/>
      <c r="K12" s="229"/>
      <c r="L12" s="35"/>
    </row>
    <row r="13" spans="1:15" s="34" customFormat="1" ht="15" customHeight="1">
      <c r="A13" s="702" t="s">
        <v>75</v>
      </c>
      <c r="B13" s="703"/>
      <c r="C13" s="703"/>
      <c r="D13" s="703"/>
      <c r="E13" s="703"/>
      <c r="F13" s="703"/>
      <c r="G13" s="703"/>
      <c r="H13" s="703"/>
      <c r="I13" s="704"/>
      <c r="J13" s="15"/>
      <c r="K13" s="229"/>
      <c r="L13" s="35"/>
    </row>
    <row r="14" spans="1:15" s="34" customFormat="1" ht="15" customHeight="1">
      <c r="A14" s="702" t="s">
        <v>41</v>
      </c>
      <c r="B14" s="703"/>
      <c r="C14" s="703"/>
      <c r="D14" s="703"/>
      <c r="E14" s="703"/>
      <c r="F14" s="703"/>
      <c r="G14" s="703"/>
      <c r="H14" s="703"/>
      <c r="I14" s="704"/>
      <c r="J14" s="15"/>
      <c r="K14" s="229"/>
      <c r="L14" s="35"/>
    </row>
    <row r="15" spans="1:15" s="34" customFormat="1" ht="15" customHeight="1">
      <c r="A15" s="705" t="s">
        <v>191</v>
      </c>
      <c r="B15" s="706"/>
      <c r="C15" s="706"/>
      <c r="D15" s="706"/>
      <c r="E15" s="706"/>
      <c r="F15" s="706"/>
      <c r="G15" s="706"/>
      <c r="H15" s="706"/>
      <c r="I15" s="707"/>
      <c r="J15" s="260"/>
      <c r="K15" s="187"/>
      <c r="L15" s="35"/>
    </row>
    <row r="16" spans="1:15" s="34" customFormat="1" ht="15" customHeight="1" thickBot="1">
      <c r="A16" s="532" t="s">
        <v>95</v>
      </c>
      <c r="B16" s="550"/>
      <c r="C16" s="550"/>
      <c r="D16" s="550"/>
      <c r="E16" s="550"/>
      <c r="F16" s="550"/>
      <c r="G16" s="550"/>
      <c r="H16" s="550"/>
      <c r="I16" s="550"/>
      <c r="J16" s="89">
        <f>+J10+J11+J12+J13+J14+J15</f>
        <v>0</v>
      </c>
      <c r="K16" s="90">
        <f>+K10+K11+K12+K13+K14+K15</f>
        <v>0</v>
      </c>
      <c r="L16" s="35"/>
      <c r="M16" s="218"/>
      <c r="N16" s="218"/>
      <c r="O16" s="218" t="str">
        <f>IF('3. Info patrimoniali V.M. '!M16-'7. IMM'!K16=0,"0","errore")</f>
        <v>0</v>
      </c>
    </row>
    <row r="17" spans="1:12" s="34" customFormat="1" ht="7.5" customHeight="1" thickBot="1">
      <c r="A17" s="243"/>
      <c r="B17" s="98"/>
      <c r="C17" s="98"/>
      <c r="D17" s="98"/>
      <c r="E17" s="98"/>
      <c r="F17" s="98"/>
      <c r="G17" s="125"/>
      <c r="H17" s="125"/>
      <c r="I17" s="125"/>
      <c r="J17" s="123"/>
      <c r="K17" s="116"/>
      <c r="L17" s="35"/>
    </row>
    <row r="18" spans="1:12" s="34" customFormat="1" ht="15" customHeight="1" thickBot="1">
      <c r="A18" s="710" t="s">
        <v>130</v>
      </c>
      <c r="B18" s="711"/>
      <c r="C18" s="711"/>
      <c r="D18" s="711"/>
      <c r="E18" s="711"/>
      <c r="F18" s="711"/>
      <c r="G18" s="711"/>
      <c r="H18" s="711"/>
      <c r="I18" s="712"/>
      <c r="J18" s="145"/>
      <c r="K18" s="116"/>
      <c r="L18" s="35"/>
    </row>
    <row r="20" spans="1:12" ht="10.5" customHeight="1"/>
    <row r="21" spans="1:12" ht="15.75" customHeight="1" thickBot="1">
      <c r="A21" s="697" t="s">
        <v>249</v>
      </c>
      <c r="B21" s="697"/>
      <c r="C21" s="697"/>
      <c r="D21" s="697"/>
      <c r="E21" s="697"/>
      <c r="F21" s="697"/>
      <c r="G21" s="697"/>
      <c r="H21" s="697"/>
      <c r="I21" s="697"/>
      <c r="J21" s="697"/>
      <c r="K21" s="698"/>
    </row>
    <row r="22" spans="1:12" ht="60.75" customHeight="1" thickBot="1">
      <c r="A22" s="699"/>
      <c r="B22" s="700"/>
      <c r="C22" s="700"/>
      <c r="D22" s="700"/>
      <c r="E22" s="700"/>
      <c r="F22" s="700"/>
      <c r="G22" s="700"/>
      <c r="H22" s="700"/>
      <c r="I22" s="700"/>
      <c r="J22" s="700"/>
      <c r="K22" s="701"/>
    </row>
    <row r="23" spans="1:12" ht="21" customHeight="1" thickBot="1"/>
    <row r="24" spans="1:12" ht="21.75" customHeight="1" thickBot="1">
      <c r="J24" s="321">
        <v>2016</v>
      </c>
    </row>
    <row r="25" spans="1:12" ht="5.25" customHeight="1" thickBot="1"/>
    <row r="26" spans="1:12" ht="29.25" customHeight="1" thickBot="1">
      <c r="J26" s="110" t="s">
        <v>90</v>
      </c>
    </row>
    <row r="27" spans="1:12" ht="15" customHeight="1" thickBot="1">
      <c r="A27" s="659" t="s">
        <v>31</v>
      </c>
      <c r="B27" s="659"/>
      <c r="C27" s="659"/>
      <c r="D27" s="659"/>
      <c r="E27" s="659"/>
      <c r="F27" s="659"/>
    </row>
    <row r="28" spans="1:12" ht="15" customHeight="1">
      <c r="A28" s="547" t="s">
        <v>188</v>
      </c>
      <c r="B28" s="548"/>
      <c r="C28" s="548"/>
      <c r="D28" s="548"/>
      <c r="E28" s="548"/>
      <c r="F28" s="548"/>
      <c r="G28" s="548"/>
      <c r="H28" s="548"/>
      <c r="I28" s="548"/>
      <c r="J28" s="239"/>
    </row>
    <row r="29" spans="1:12" ht="15" customHeight="1">
      <c r="A29" s="708" t="s">
        <v>173</v>
      </c>
      <c r="B29" s="709"/>
      <c r="C29" s="709"/>
      <c r="D29" s="709"/>
      <c r="E29" s="709"/>
      <c r="F29" s="709"/>
      <c r="G29" s="709"/>
      <c r="H29" s="709"/>
      <c r="I29" s="709"/>
      <c r="J29" s="314"/>
    </row>
    <row r="30" spans="1:12" ht="15" customHeight="1">
      <c r="A30" s="518" t="s">
        <v>189</v>
      </c>
      <c r="B30" s="519"/>
      <c r="C30" s="519"/>
      <c r="D30" s="519"/>
      <c r="E30" s="519"/>
      <c r="F30" s="519"/>
      <c r="G30" s="519"/>
      <c r="H30" s="519"/>
      <c r="I30" s="519"/>
      <c r="J30" s="240"/>
    </row>
    <row r="31" spans="1:12" ht="15" customHeight="1">
      <c r="A31" s="708" t="s">
        <v>174</v>
      </c>
      <c r="B31" s="709"/>
      <c r="C31" s="709"/>
      <c r="D31" s="709"/>
      <c r="E31" s="709"/>
      <c r="F31" s="709"/>
      <c r="G31" s="709"/>
      <c r="H31" s="709"/>
      <c r="I31" s="709"/>
      <c r="J31" s="314"/>
    </row>
    <row r="32" spans="1:12">
      <c r="A32" s="518" t="s">
        <v>190</v>
      </c>
      <c r="B32" s="519"/>
      <c r="C32" s="519"/>
      <c r="D32" s="519"/>
      <c r="E32" s="519"/>
      <c r="F32" s="519"/>
      <c r="G32" s="519"/>
      <c r="H32" s="519"/>
      <c r="I32" s="519"/>
      <c r="J32" s="240"/>
    </row>
    <row r="33" spans="1:15">
      <c r="A33" s="518" t="s">
        <v>180</v>
      </c>
      <c r="B33" s="519"/>
      <c r="C33" s="519"/>
      <c r="D33" s="519"/>
      <c r="E33" s="519"/>
      <c r="F33" s="519"/>
      <c r="G33" s="519"/>
      <c r="H33" s="519"/>
      <c r="I33" s="519"/>
      <c r="J33" s="241"/>
    </row>
    <row r="34" spans="1:15" ht="14.25" customHeight="1" thickBot="1">
      <c r="A34" s="532" t="s">
        <v>95</v>
      </c>
      <c r="B34" s="533"/>
      <c r="C34" s="533"/>
      <c r="D34" s="533"/>
      <c r="E34" s="533"/>
      <c r="F34" s="533"/>
      <c r="G34" s="533"/>
      <c r="H34" s="533"/>
      <c r="I34" s="533"/>
      <c r="J34" s="242">
        <f>J28+J30+J32+J33</f>
        <v>0</v>
      </c>
      <c r="O34" s="219" t="str">
        <f>IF(J34-K16=0,"0","errore")</f>
        <v>0</v>
      </c>
    </row>
    <row r="35" spans="1:15" ht="14.25" customHeight="1">
      <c r="A35" s="243"/>
      <c r="B35" s="243"/>
      <c r="C35" s="243"/>
      <c r="D35" s="243"/>
      <c r="E35" s="243"/>
      <c r="F35" s="243"/>
      <c r="G35" s="243"/>
      <c r="O35" s="219"/>
    </row>
    <row r="36" spans="1:15" ht="10.5" customHeight="1">
      <c r="A36" s="243"/>
      <c r="B36" s="243"/>
      <c r="C36" s="243"/>
      <c r="D36" s="243"/>
      <c r="E36" s="243"/>
      <c r="F36" s="243"/>
      <c r="G36" s="243"/>
      <c r="O36" s="219"/>
    </row>
    <row r="37" spans="1:15" ht="15.75" customHeight="1" thickBot="1">
      <c r="A37" s="697" t="s">
        <v>290</v>
      </c>
      <c r="B37" s="697"/>
      <c r="C37" s="697"/>
      <c r="D37" s="697"/>
      <c r="E37" s="697"/>
      <c r="F37" s="697"/>
      <c r="G37" s="697"/>
      <c r="H37" s="697"/>
      <c r="I37" s="697"/>
      <c r="J37" s="697"/>
      <c r="K37" s="698"/>
    </row>
    <row r="38" spans="1:15" ht="101.25" customHeight="1" thickBot="1">
      <c r="A38" s="699"/>
      <c r="B38" s="700"/>
      <c r="C38" s="700"/>
      <c r="D38" s="700"/>
      <c r="E38" s="700"/>
      <c r="F38" s="700"/>
      <c r="G38" s="700"/>
      <c r="H38" s="700"/>
      <c r="I38" s="700"/>
      <c r="J38" s="700"/>
      <c r="K38" s="701"/>
    </row>
  </sheetData>
  <sheetProtection algorithmName="SHA-512" hashValue="DMDbfcSn2njRQ9CK1IxiOt6ki9KhgtkZncfnb3jYyXrGOLqfZHyiAilC6juSyPnlmYVPlrlMzYJzaCpnwHa0Kg==" saltValue="znWcOdedO5IOS19pw96LTQ==" spinCount="100000" sheet="1" objects="1" scenarios="1" selectLockedCells="1"/>
  <mergeCells count="25">
    <mergeCell ref="A10:I10"/>
    <mergeCell ref="A11:I11"/>
    <mergeCell ref="A12:I12"/>
    <mergeCell ref="A22:K22"/>
    <mergeCell ref="A28:I28"/>
    <mergeCell ref="A1:K1"/>
    <mergeCell ref="A8:E8"/>
    <mergeCell ref="J6:K6"/>
    <mergeCell ref="A4:K4"/>
    <mergeCell ref="A9:I9"/>
    <mergeCell ref="A37:K37"/>
    <mergeCell ref="A38:K38"/>
    <mergeCell ref="A13:I13"/>
    <mergeCell ref="A15:I15"/>
    <mergeCell ref="A31:I31"/>
    <mergeCell ref="A32:I32"/>
    <mergeCell ref="A33:I33"/>
    <mergeCell ref="A29:I29"/>
    <mergeCell ref="A30:I30"/>
    <mergeCell ref="A21:K21"/>
    <mergeCell ref="A34:I34"/>
    <mergeCell ref="A27:F27"/>
    <mergeCell ref="A14:I14"/>
    <mergeCell ref="A16:I16"/>
    <mergeCell ref="A18:I1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workbookViewId="0">
      <selection activeCell="F20" sqref="F20"/>
    </sheetView>
  </sheetViews>
  <sheetFormatPr defaultColWidth="9.140625" defaultRowHeight="12.75"/>
  <cols>
    <col min="1" max="1" width="2.7109375" style="65" customWidth="1"/>
    <col min="2" max="2" width="8.7109375" style="65" customWidth="1"/>
    <col min="3" max="3" width="48.140625" style="65" customWidth="1"/>
    <col min="4" max="8" width="15.42578125" style="65" customWidth="1"/>
    <col min="9" max="10" width="12" style="65" customWidth="1"/>
    <col min="11" max="11" width="8.85546875" style="65" customWidth="1"/>
    <col min="12" max="16384" width="9.140625" style="65"/>
  </cols>
  <sheetData>
    <row r="1" spans="1:12" s="26" customFormat="1" ht="18">
      <c r="A1" s="487" t="s">
        <v>69</v>
      </c>
      <c r="B1" s="487"/>
      <c r="C1" s="487"/>
      <c r="D1" s="487"/>
      <c r="E1" s="487"/>
      <c r="F1" s="487"/>
      <c r="G1" s="487"/>
      <c r="H1" s="487"/>
      <c r="I1" s="412"/>
      <c r="J1" s="412"/>
    </row>
    <row r="2" spans="1:12" s="26" customFormat="1" ht="21" customHeight="1">
      <c r="A2" s="415"/>
      <c r="B2" s="415"/>
      <c r="C2" s="415"/>
      <c r="D2" s="415"/>
      <c r="E2" s="415"/>
      <c r="F2" s="415"/>
      <c r="G2" s="415"/>
      <c r="H2" s="415"/>
      <c r="I2" s="415"/>
      <c r="J2" s="412"/>
      <c r="K2" s="412"/>
      <c r="L2" s="412"/>
    </row>
    <row r="3" spans="1:12" ht="21" customHeight="1" thickBot="1">
      <c r="A3" s="27"/>
      <c r="B3" s="27"/>
      <c r="C3" s="27"/>
      <c r="D3" s="27"/>
      <c r="E3" s="27"/>
    </row>
    <row r="4" spans="1:12" s="282" customFormat="1" ht="30.75" customHeight="1" thickBot="1">
      <c r="A4" s="537" t="s">
        <v>291</v>
      </c>
      <c r="B4" s="538"/>
      <c r="C4" s="538"/>
      <c r="D4" s="538"/>
      <c r="E4" s="538"/>
      <c r="F4" s="538"/>
      <c r="G4" s="726"/>
      <c r="H4" s="727"/>
      <c r="I4" s="192"/>
    </row>
    <row r="5" spans="1:12" ht="30.75" customHeight="1" thickBot="1"/>
    <row r="6" spans="1:12" ht="24" customHeight="1">
      <c r="A6" s="728" t="s">
        <v>221</v>
      </c>
      <c r="B6" s="729"/>
      <c r="C6" s="730"/>
      <c r="D6" s="689">
        <v>2016</v>
      </c>
      <c r="E6" s="734"/>
      <c r="F6" s="734"/>
      <c r="G6" s="734"/>
      <c r="H6" s="735"/>
    </row>
    <row r="7" spans="1:12" ht="89.25" customHeight="1">
      <c r="A7" s="731"/>
      <c r="B7" s="732"/>
      <c r="C7" s="733"/>
      <c r="D7" s="21" t="s">
        <v>19</v>
      </c>
      <c r="E7" s="17" t="s">
        <v>77</v>
      </c>
      <c r="F7" s="22" t="s">
        <v>76</v>
      </c>
      <c r="G7" s="17" t="s">
        <v>222</v>
      </c>
      <c r="H7" s="18" t="s">
        <v>326</v>
      </c>
    </row>
    <row r="8" spans="1:12" ht="15" customHeight="1">
      <c r="A8" s="723"/>
      <c r="B8" s="724"/>
      <c r="C8" s="725"/>
      <c r="D8" s="162"/>
      <c r="E8" s="3"/>
      <c r="F8" s="3"/>
      <c r="G8" s="413"/>
      <c r="H8" s="414"/>
    </row>
    <row r="9" spans="1:12" ht="15" customHeight="1">
      <c r="A9" s="723"/>
      <c r="B9" s="724"/>
      <c r="C9" s="725"/>
      <c r="D9" s="162"/>
      <c r="E9" s="3"/>
      <c r="F9" s="3"/>
      <c r="G9" s="413"/>
      <c r="H9" s="414"/>
    </row>
    <row r="10" spans="1:12" ht="15" customHeight="1">
      <c r="A10" s="723"/>
      <c r="B10" s="724"/>
      <c r="C10" s="725"/>
      <c r="D10" s="162"/>
      <c r="E10" s="3"/>
      <c r="F10" s="3"/>
      <c r="G10" s="413"/>
      <c r="H10" s="414"/>
    </row>
    <row r="11" spans="1:12" ht="15" customHeight="1">
      <c r="A11" s="723"/>
      <c r="B11" s="724"/>
      <c r="C11" s="725"/>
      <c r="D11" s="162"/>
      <c r="E11" s="3"/>
      <c r="F11" s="3"/>
      <c r="G11" s="413"/>
      <c r="H11" s="414"/>
    </row>
    <row r="12" spans="1:12" ht="15" customHeight="1">
      <c r="A12" s="723"/>
      <c r="B12" s="724"/>
      <c r="C12" s="725"/>
      <c r="D12" s="162"/>
      <c r="E12" s="3"/>
      <c r="F12" s="3"/>
      <c r="G12" s="413"/>
      <c r="H12" s="414"/>
    </row>
    <row r="13" spans="1:12" ht="15" customHeight="1">
      <c r="A13" s="723"/>
      <c r="B13" s="724"/>
      <c r="C13" s="725"/>
      <c r="D13" s="162"/>
      <c r="E13" s="3"/>
      <c r="F13" s="3"/>
      <c r="G13" s="413"/>
      <c r="H13" s="414"/>
    </row>
    <row r="14" spans="1:12" ht="15" customHeight="1">
      <c r="A14" s="723"/>
      <c r="B14" s="724"/>
      <c r="C14" s="725"/>
      <c r="D14" s="162"/>
      <c r="E14" s="3"/>
      <c r="F14" s="3"/>
      <c r="G14" s="413"/>
      <c r="H14" s="414"/>
    </row>
    <row r="15" spans="1:12" ht="15" customHeight="1">
      <c r="A15" s="723"/>
      <c r="B15" s="724"/>
      <c r="C15" s="725"/>
      <c r="D15" s="162"/>
      <c r="E15" s="3"/>
      <c r="F15" s="3"/>
      <c r="G15" s="413"/>
      <c r="H15" s="414"/>
    </row>
    <row r="16" spans="1:12" ht="15" customHeight="1">
      <c r="A16" s="723"/>
      <c r="B16" s="724"/>
      <c r="C16" s="725"/>
      <c r="D16" s="162"/>
      <c r="E16" s="3"/>
      <c r="F16" s="3"/>
      <c r="G16" s="413"/>
      <c r="H16" s="414"/>
    </row>
    <row r="17" spans="1:8" ht="15" customHeight="1">
      <c r="A17" s="723"/>
      <c r="B17" s="724"/>
      <c r="C17" s="725"/>
      <c r="D17" s="162"/>
      <c r="E17" s="3"/>
      <c r="F17" s="3"/>
      <c r="G17" s="413"/>
      <c r="H17" s="414"/>
    </row>
    <row r="18" spans="1:8" ht="15" customHeight="1">
      <c r="A18" s="723"/>
      <c r="B18" s="724"/>
      <c r="C18" s="725"/>
      <c r="D18" s="162"/>
      <c r="E18" s="3"/>
      <c r="F18" s="3"/>
      <c r="G18" s="413"/>
      <c r="H18" s="414"/>
    </row>
    <row r="19" spans="1:8" ht="15" customHeight="1">
      <c r="A19" s="723"/>
      <c r="B19" s="724"/>
      <c r="C19" s="725"/>
      <c r="D19" s="162"/>
      <c r="E19" s="3"/>
      <c r="F19" s="3"/>
      <c r="G19" s="413"/>
      <c r="H19" s="414"/>
    </row>
    <row r="20" spans="1:8" ht="15" customHeight="1">
      <c r="A20" s="723"/>
      <c r="B20" s="724"/>
      <c r="C20" s="725"/>
      <c r="D20" s="162"/>
      <c r="E20" s="3"/>
      <c r="F20" s="3"/>
      <c r="G20" s="413"/>
      <c r="H20" s="414"/>
    </row>
    <row r="21" spans="1:8" ht="15" customHeight="1">
      <c r="A21" s="723"/>
      <c r="B21" s="724"/>
      <c r="C21" s="725"/>
      <c r="D21" s="162"/>
      <c r="E21" s="3"/>
      <c r="F21" s="3"/>
      <c r="G21" s="413"/>
      <c r="H21" s="414"/>
    </row>
    <row r="22" spans="1:8" ht="15" customHeight="1">
      <c r="A22" s="717"/>
      <c r="B22" s="718"/>
      <c r="C22" s="719"/>
      <c r="D22" s="417"/>
      <c r="E22" s="182"/>
      <c r="F22" s="183"/>
      <c r="G22" s="186"/>
      <c r="H22" s="418"/>
    </row>
    <row r="23" spans="1:8" ht="15" customHeight="1" thickBot="1">
      <c r="A23" s="720" t="s">
        <v>27</v>
      </c>
      <c r="B23" s="721"/>
      <c r="C23" s="721"/>
      <c r="D23" s="722"/>
      <c r="E23" s="184">
        <f>SUM(E8:E22)</f>
        <v>0</v>
      </c>
      <c r="F23" s="184">
        <f>SUM(F8:F22)</f>
        <v>0</v>
      </c>
      <c r="G23" s="184">
        <f>SUM(G8:G22)</f>
        <v>0</v>
      </c>
      <c r="H23" s="261">
        <f>SUM(H8:H22)</f>
        <v>0</v>
      </c>
    </row>
    <row r="24" spans="1:8">
      <c r="A24" s="118"/>
    </row>
    <row r="25" spans="1:8">
      <c r="A25" s="115"/>
      <c r="D25" s="65" t="s">
        <v>184</v>
      </c>
      <c r="E25" s="416" t="str">
        <f>IF('2. Info patrimoniali V.C.'!M17-'8. PIM'!E23=0,"0","errore")</f>
        <v>0</v>
      </c>
      <c r="F25" s="416" t="str">
        <f>IF('3. Info patrimoniali V.M. '!M17-'8. PIM'!F23=0,"0","errore")</f>
        <v>0</v>
      </c>
    </row>
  </sheetData>
  <sheetProtection algorithmName="SHA-512" hashValue="Tg6d9/1lx2F5IaHKK6PsVwY7x8hvzosmLvx+D8dpArwiybUH3/KGRsGmzzs/WvIirWAs1kVdN3/5vAKph0T4Tw==" saltValue="jHP+o1vHmTJuC8kGn6YA0A==" spinCount="100000" sheet="1" objects="1" scenarios="1" selectLockedCells="1"/>
  <mergeCells count="20">
    <mergeCell ref="A15:C15"/>
    <mergeCell ref="A1:H1"/>
    <mergeCell ref="A4:H4"/>
    <mergeCell ref="A6:C7"/>
    <mergeCell ref="D6:H6"/>
    <mergeCell ref="A8:C8"/>
    <mergeCell ref="A9:C9"/>
    <mergeCell ref="A10:C10"/>
    <mergeCell ref="A11:C11"/>
    <mergeCell ref="A12:C12"/>
    <mergeCell ref="A13:C13"/>
    <mergeCell ref="A14:C14"/>
    <mergeCell ref="A22:C22"/>
    <mergeCell ref="A23:D23"/>
    <mergeCell ref="A16:C16"/>
    <mergeCell ref="A17:C17"/>
    <mergeCell ref="A18:C18"/>
    <mergeCell ref="A19:C19"/>
    <mergeCell ref="A20:C20"/>
    <mergeCell ref="A21:C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21</vt:i4>
      </vt:variant>
    </vt:vector>
  </HeadingPairs>
  <TitlesOfParts>
    <vt:vector size="42" baseType="lpstr">
      <vt:lpstr>Frontespizio</vt:lpstr>
      <vt:lpstr>1. Generali</vt:lpstr>
      <vt:lpstr>2. Info patrimoniali V.C.</vt:lpstr>
      <vt:lpstr>3. Info patrimoniali V.M. </vt:lpstr>
      <vt:lpstr>4. TDE</vt:lpstr>
      <vt:lpstr>5. OST</vt:lpstr>
      <vt:lpstr>6. TCA</vt:lpstr>
      <vt:lpstr>7. IMM</vt:lpstr>
      <vt:lpstr>8. PIM</vt:lpstr>
      <vt:lpstr>9.OICR</vt:lpstr>
      <vt:lpstr>10. OICVM#TDE</vt:lpstr>
      <vt:lpstr>11. OICVM#TCA</vt:lpstr>
      <vt:lpstr>12. FIA</vt:lpstr>
      <vt:lpstr>13. FIA IMM</vt:lpstr>
      <vt:lpstr>14. Altre Attività e Passività</vt:lpstr>
      <vt:lpstr>15. DERIVATI</vt:lpstr>
      <vt:lpstr>16.Gestori e Depositari</vt:lpstr>
      <vt:lpstr>17. Acquisti e vendite</vt:lpstr>
      <vt:lpstr>18. Redditività gest immob</vt:lpstr>
      <vt:lpstr>19. Redditività gest mobiliare</vt:lpstr>
      <vt:lpstr>20. Redditività prospettica</vt:lpstr>
      <vt:lpstr>'1. Generali'!Area_stampa</vt:lpstr>
      <vt:lpstr>'10. OICVM#TDE'!Area_stampa</vt:lpstr>
      <vt:lpstr>'11. OICVM#TCA'!Area_stampa</vt:lpstr>
      <vt:lpstr>'12. FIA'!Area_stampa</vt:lpstr>
      <vt:lpstr>'13. FIA IMM'!Area_stampa</vt:lpstr>
      <vt:lpstr>'14. Altre Attività e Passività'!Area_stampa</vt:lpstr>
      <vt:lpstr>'15. DERIVATI'!Area_stampa</vt:lpstr>
      <vt:lpstr>'16.Gestori e Depositari'!Area_stampa</vt:lpstr>
      <vt:lpstr>'17. Acquisti e vendite'!Area_stampa</vt:lpstr>
      <vt:lpstr>'18. Redditività gest immob'!Area_stampa</vt:lpstr>
      <vt:lpstr>'19. Redditività gest mobiliare'!Area_stampa</vt:lpstr>
      <vt:lpstr>'2. Info patrimoniali V.C.'!Area_stampa</vt:lpstr>
      <vt:lpstr>'20. Redditività prospettica'!Area_stampa</vt:lpstr>
      <vt:lpstr>'3. Info patrimoniali V.M. '!Area_stampa</vt:lpstr>
      <vt:lpstr>'4. TDE'!Area_stampa</vt:lpstr>
      <vt:lpstr>'5. OST'!Area_stampa</vt:lpstr>
      <vt:lpstr>'6. TCA'!Area_stampa</vt:lpstr>
      <vt:lpstr>'7. IMM'!Area_stampa</vt:lpstr>
      <vt:lpstr>'8. PIM'!Area_stampa</vt:lpstr>
      <vt:lpstr>'9.OICR'!Area_stampa</vt:lpstr>
      <vt:lpstr>Frontespizio!Area_stampa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 LAVORO</dc:creator>
  <cp:lastModifiedBy>Marcello Claudio</cp:lastModifiedBy>
  <cp:lastPrinted>2017-03-09T08:31:52Z</cp:lastPrinted>
  <dcterms:created xsi:type="dcterms:W3CDTF">1999-09-06T11:32:50Z</dcterms:created>
  <dcterms:modified xsi:type="dcterms:W3CDTF">2017-03-09T09:22:35Z</dcterms:modified>
</cp:coreProperties>
</file>